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drawings/drawing4.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comments4.xml" ContentType="application/vnd.openxmlformats-officedocument.spreadsheetml.comments+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6"/>
  <workbookPr defaultThemeVersion="124226"/>
  <bookViews>
    <workbookView xWindow="600" yWindow="615" windowWidth="18540" windowHeight="10740" tabRatio="846" activeTab="3"/>
  </bookViews>
  <sheets>
    <sheet name="Distiller Calculator" sheetId="9" r:id="rId1"/>
    <sheet name="Craft Distiller Calculator" sheetId="12" r:id="rId2"/>
    <sheet name="Distributor Calculator" sheetId="11" r:id="rId3"/>
    <sheet name="Off Premises Calculator" sheetId="6" r:id="rId4"/>
  </sheets>
  <calcPr calcId="125725"/>
</workbook>
</file>

<file path=xl/calcChain.xml><?xml version="1.0" encoding="utf-8"?>
<calcChain xmlns="http://schemas.openxmlformats.org/spreadsheetml/2006/main">
  <c r="E26" i="12"/>
  <c r="C25"/>
  <c r="C26" s="1"/>
  <c r="B25"/>
  <c r="L9"/>
  <c r="J9"/>
  <c r="F9"/>
  <c r="F26" s="1"/>
  <c r="E9"/>
  <c r="L10" s="1"/>
  <c r="D9"/>
  <c r="D26" s="1"/>
  <c r="C9"/>
  <c r="J10" s="1"/>
  <c r="B9"/>
  <c r="B26" s="1"/>
  <c r="I10" l="1"/>
  <c r="K10"/>
  <c r="M10"/>
  <c r="I9"/>
  <c r="K9"/>
  <c r="M9"/>
  <c r="F9" i="9"/>
  <c r="M10" s="1"/>
  <c r="E9"/>
  <c r="L10" s="1"/>
  <c r="D9"/>
  <c r="K10" s="1"/>
  <c r="C9"/>
  <c r="B9"/>
  <c r="D9" i="11"/>
  <c r="I9" s="1"/>
  <c r="C9"/>
  <c r="H10" s="1"/>
  <c r="B9"/>
  <c r="G9" s="1"/>
  <c r="C8" i="6"/>
  <c r="G8" s="1"/>
  <c r="B8"/>
  <c r="F8" s="1"/>
  <c r="I10" i="11" l="1"/>
  <c r="H9"/>
  <c r="M9" i="9"/>
  <c r="L9"/>
  <c r="K9"/>
  <c r="J9"/>
  <c r="I9"/>
  <c r="D26" i="11"/>
  <c r="C24" i="6" l="1"/>
  <c r="B24"/>
  <c r="F9" s="1"/>
  <c r="B25" i="11"/>
  <c r="G10" s="1"/>
  <c r="F26" i="9"/>
  <c r="E26"/>
  <c r="C25"/>
  <c r="J10" s="1"/>
  <c r="B25"/>
  <c r="I10" s="1"/>
  <c r="C26" i="11" l="1"/>
  <c r="B26"/>
  <c r="C25" i="6"/>
  <c r="G9"/>
  <c r="C26" i="9" l="1"/>
  <c r="B26" l="1"/>
  <c r="D26"/>
  <c r="B25" i="6" l="1"/>
</calcChain>
</file>

<file path=xl/comments1.xml><?xml version="1.0" encoding="utf-8"?>
<comments xmlns="http://schemas.openxmlformats.org/spreadsheetml/2006/main">
  <authors>
    <author>Anthony Griego</author>
  </authors>
  <commentList>
    <comment ref="B7" authorId="0">
      <text>
        <r>
          <rPr>
            <b/>
            <sz val="10"/>
            <color indexed="81"/>
            <rFont val="Tahoma"/>
            <family val="2"/>
          </rPr>
          <t xml:space="preserve">Step 1: </t>
        </r>
        <r>
          <rPr>
            <sz val="10"/>
            <color indexed="81"/>
            <rFont val="Tahoma"/>
            <family val="2"/>
          </rPr>
          <t>Enter your Cost of Goods here.</t>
        </r>
      </text>
    </comment>
    <comment ref="B8" authorId="0">
      <text>
        <r>
          <rPr>
            <b/>
            <sz val="10"/>
            <color indexed="81"/>
            <rFont val="Tahoma"/>
            <family val="2"/>
          </rPr>
          <t xml:space="preserve">Step 2: </t>
        </r>
        <r>
          <rPr>
            <sz val="10"/>
            <color indexed="81"/>
            <rFont val="Tahoma"/>
            <family val="2"/>
          </rPr>
          <t>Enter your product Markup and the Listing and Final price will calculate below.</t>
        </r>
      </text>
    </comment>
  </commentList>
</comments>
</file>

<file path=xl/comments2.xml><?xml version="1.0" encoding="utf-8"?>
<comments xmlns="http://schemas.openxmlformats.org/spreadsheetml/2006/main">
  <authors>
    <author>Anthony Griego</author>
  </authors>
  <commentList>
    <comment ref="B7" authorId="0">
      <text>
        <r>
          <rPr>
            <b/>
            <sz val="10"/>
            <color indexed="81"/>
            <rFont val="Tahoma"/>
            <family val="2"/>
          </rPr>
          <t xml:space="preserve">Step 1: </t>
        </r>
        <r>
          <rPr>
            <sz val="10"/>
            <color indexed="81"/>
            <rFont val="Tahoma"/>
            <family val="2"/>
          </rPr>
          <t>Enter your Cost of Goods here.</t>
        </r>
      </text>
    </comment>
    <comment ref="B8" authorId="0">
      <text>
        <r>
          <rPr>
            <b/>
            <sz val="10"/>
            <color indexed="81"/>
            <rFont val="Tahoma"/>
            <family val="2"/>
          </rPr>
          <t xml:space="preserve">Step 2: </t>
        </r>
        <r>
          <rPr>
            <sz val="10"/>
            <color indexed="81"/>
            <rFont val="Tahoma"/>
            <family val="2"/>
          </rPr>
          <t>Enter your product Markup and the Listing and Final price will calculate below.</t>
        </r>
      </text>
    </comment>
  </commentList>
</comments>
</file>

<file path=xl/comments3.xml><?xml version="1.0" encoding="utf-8"?>
<comments xmlns="http://schemas.openxmlformats.org/spreadsheetml/2006/main">
  <authors>
    <author>Anthony Griego</author>
  </authors>
  <commentList>
    <comment ref="B7" authorId="0">
      <text>
        <r>
          <rPr>
            <b/>
            <sz val="10"/>
            <color indexed="81"/>
            <rFont val="Tahoma"/>
            <family val="2"/>
          </rPr>
          <t xml:space="preserve">Step 1: </t>
        </r>
        <r>
          <rPr>
            <sz val="10"/>
            <color indexed="81"/>
            <rFont val="Tahoma"/>
            <family val="2"/>
          </rPr>
          <t>Enter your Cost of Goods here.</t>
        </r>
      </text>
    </comment>
    <comment ref="B8" authorId="0">
      <text>
        <r>
          <rPr>
            <b/>
            <sz val="10"/>
            <color indexed="81"/>
            <rFont val="Tahoma"/>
            <family val="2"/>
          </rPr>
          <t xml:space="preserve">Step 2: </t>
        </r>
        <r>
          <rPr>
            <sz val="10"/>
            <color indexed="81"/>
            <rFont val="Tahoma"/>
            <family val="2"/>
          </rPr>
          <t>Enter your product Markup and the Listing and Final price will calculate below.</t>
        </r>
      </text>
    </comment>
  </commentList>
</comments>
</file>

<file path=xl/comments4.xml><?xml version="1.0" encoding="utf-8"?>
<comments xmlns="http://schemas.openxmlformats.org/spreadsheetml/2006/main">
  <authors>
    <author>Margee Thompson</author>
    <author>Anthony Griego</author>
  </authors>
  <commentList>
    <comment ref="B6" authorId="0">
      <text>
        <r>
          <rPr>
            <b/>
            <sz val="10"/>
            <color indexed="81"/>
            <rFont val="Tahoma"/>
            <family val="2"/>
          </rPr>
          <t>Step 1:</t>
        </r>
        <r>
          <rPr>
            <sz val="10"/>
            <color indexed="81"/>
            <rFont val="Tahoma"/>
            <family val="2"/>
          </rPr>
          <t xml:space="preserve"> Enter your estimated Cost of Goods here.</t>
        </r>
      </text>
    </comment>
    <comment ref="B7" authorId="1">
      <text>
        <r>
          <rPr>
            <b/>
            <sz val="10"/>
            <color indexed="81"/>
            <rFont val="Tahoma"/>
            <family val="2"/>
          </rPr>
          <t xml:space="preserve">Step 2: </t>
        </r>
        <r>
          <rPr>
            <sz val="10"/>
            <color indexed="81"/>
            <rFont val="Tahoma"/>
            <family val="2"/>
          </rPr>
          <t>Enter your product Markup and the Listing and Final price will calculate below.</t>
        </r>
      </text>
    </comment>
  </commentList>
</comments>
</file>

<file path=xl/sharedStrings.xml><?xml version="1.0" encoding="utf-8"?>
<sst xmlns="http://schemas.openxmlformats.org/spreadsheetml/2006/main" count="299" uniqueCount="77">
  <si>
    <t>During first 2 years of Licensure</t>
  </si>
  <si>
    <t>Retail Customer</t>
  </si>
  <si>
    <t>Cost of Goods</t>
  </si>
  <si>
    <t>Retail Markup</t>
  </si>
  <si>
    <t>RCW 82.08.150 (1) - 15%</t>
  </si>
  <si>
    <t>RCW 82.08.150 (2) - 10%</t>
  </si>
  <si>
    <t>RCW 82.08.150 (4) - 2.1%</t>
  </si>
  <si>
    <t>RCW 82.08.150 (6)(a) - 3.4%</t>
  </si>
  <si>
    <t>RCW 82.08.150 (6)(b) - 2.3%</t>
  </si>
  <si>
    <t>RCW 82.08.150 (3)</t>
  </si>
  <si>
    <t>RCW 82.08.150 (4)</t>
  </si>
  <si>
    <t>RCW 82.08.150 (5)</t>
  </si>
  <si>
    <t>RCW 82.08.150 (6)(c)</t>
  </si>
  <si>
    <t>RCW 82.08.150 (7)</t>
  </si>
  <si>
    <t>Liter Tax</t>
  </si>
  <si>
    <t>N/A</t>
  </si>
  <si>
    <t>Selling to a…</t>
  </si>
  <si>
    <t>Final Price</t>
  </si>
  <si>
    <t>I-1183 Bottle Pricing Calculator</t>
  </si>
  <si>
    <t>Distributor</t>
  </si>
  <si>
    <t>Distributor Markup</t>
  </si>
  <si>
    <t>Distiller</t>
  </si>
  <si>
    <t>Taxes are collected at the final point of sale and paid to the Department of Revenue</t>
  </si>
  <si>
    <t>In the case of a Distiller selling directly to a Retailer, the Distiller acts as the Distributor and must pay the 10% Distributor fee</t>
  </si>
  <si>
    <t>Taxes are collected at the final point of sale and dispersed to the Department of Revenue</t>
  </si>
  <si>
    <t xml:space="preserve">License fees are paid to the WSLCB </t>
  </si>
  <si>
    <t>The $150 million collective distributor licensee fee is a responsibility of only those entities holding a distributor license</t>
  </si>
  <si>
    <r>
      <t>Listing Price</t>
    </r>
    <r>
      <rPr>
        <b/>
        <vertAlign val="superscript"/>
        <sz val="11"/>
        <color theme="1"/>
        <rFont val="Calibri"/>
        <family val="2"/>
        <scheme val="minor"/>
      </rPr>
      <t>1</t>
    </r>
  </si>
  <si>
    <r>
      <rPr>
        <vertAlign val="superscript"/>
        <sz val="11"/>
        <color theme="1"/>
        <rFont val="Calibri"/>
        <family val="2"/>
        <scheme val="minor"/>
      </rPr>
      <t>1</t>
    </r>
    <r>
      <rPr>
        <sz val="11"/>
        <color theme="1"/>
        <rFont val="Calibri"/>
        <family val="2"/>
        <scheme val="minor"/>
      </rPr>
      <t>Per RCW 82.08.150 (9) "the selling price quoted in any price list does not include the taxes imposed by this section"</t>
    </r>
  </si>
  <si>
    <r>
      <rPr>
        <vertAlign val="superscript"/>
        <sz val="11"/>
        <color theme="1"/>
        <rFont val="Calibri"/>
        <family val="2"/>
        <scheme val="minor"/>
      </rPr>
      <t>2</t>
    </r>
    <r>
      <rPr>
        <sz val="11"/>
        <color theme="1"/>
        <rFont val="Calibri"/>
        <family val="2"/>
        <scheme val="minor"/>
      </rPr>
      <t xml:space="preserve">A retail licensee selling for resale must pay the 10% distributor license fee on resales of spirits </t>
    </r>
  </si>
  <si>
    <t>Out of State Sales</t>
  </si>
  <si>
    <r>
      <t>Plus Liter Tax</t>
    </r>
    <r>
      <rPr>
        <b/>
        <vertAlign val="superscript"/>
        <sz val="11"/>
        <color theme="1"/>
        <rFont val="Calibri"/>
        <family val="2"/>
        <scheme val="minor"/>
      </rPr>
      <t>2</t>
    </r>
  </si>
  <si>
    <t>Spirits Sales Tax</t>
  </si>
  <si>
    <t>Customer Definitions</t>
  </si>
  <si>
    <t>Retail Customer- A member of the general population purchasing a bottle for personal consumption</t>
  </si>
  <si>
    <t>Distiller Markup</t>
  </si>
  <si>
    <t>Out of State- Sales to an out of state customer</t>
  </si>
  <si>
    <t>Distributor- The holder of a Distributor's License</t>
  </si>
  <si>
    <t>Spirit Sales Tax</t>
  </si>
  <si>
    <t>Retail sales by Craft Distillers are limited to 2 liters, per person, per day.</t>
  </si>
  <si>
    <t>Times State Spirits Sales Tax</t>
  </si>
  <si>
    <t xml:space="preserve">Disclaimer: The contents in this draft calculator are informational, based on WSLCB’s current interpretations and policy decisions.   WSLCB makes no representations or warranties of any kind, express or implied, about the completeness, accuracy, reliability of this calculator.  WSLCB also accepts no responsibility for damages that may arise from the use of this draft informational calculator.   Any reliance you place on the information in this calculator is therefore strictly at your own risk.   </t>
  </si>
  <si>
    <t xml:space="preserve">Disclaimer: The contents in this draft calculator are informational, based on WSLCB’s current interpretations and policy decisions.   WSLCB makes no representations or warranties of any kind, express or implied, about the completeness, accuracy, reliability of this calculator.  WSLCB also accepts no responsibility for damages that may arise from the use of this draft informational calculator.   Any reliance you place on the information in this calculator is therefore strictly at your own risk.  </t>
  </si>
  <si>
    <t xml:space="preserve">   the licensee has purchased on which no other distributor license fee has been paid</t>
  </si>
  <si>
    <r>
      <t>Cost of Goods</t>
    </r>
    <r>
      <rPr>
        <vertAlign val="superscript"/>
        <sz val="11"/>
        <color theme="1"/>
        <rFont val="Calibri"/>
        <family val="2"/>
        <scheme val="minor"/>
      </rPr>
      <t>3</t>
    </r>
  </si>
  <si>
    <r>
      <t>Listing Price</t>
    </r>
    <r>
      <rPr>
        <b/>
        <vertAlign val="superscript"/>
        <sz val="11"/>
        <color theme="1"/>
        <rFont val="Calibri"/>
        <family val="2"/>
        <scheme val="minor"/>
      </rPr>
      <t>4</t>
    </r>
  </si>
  <si>
    <r>
      <t>Plus Liter Tax</t>
    </r>
    <r>
      <rPr>
        <b/>
        <vertAlign val="superscript"/>
        <sz val="11"/>
        <color theme="1"/>
        <rFont val="Calibri"/>
        <family val="2"/>
        <scheme val="minor"/>
      </rPr>
      <t>5</t>
    </r>
  </si>
  <si>
    <r>
      <rPr>
        <vertAlign val="superscript"/>
        <sz val="11"/>
        <color theme="1"/>
        <rFont val="Calibri"/>
        <family val="2"/>
        <scheme val="minor"/>
      </rPr>
      <t>4</t>
    </r>
    <r>
      <rPr>
        <sz val="11"/>
        <color theme="1"/>
        <rFont val="Calibri"/>
        <family val="2"/>
        <scheme val="minor"/>
      </rPr>
      <t>Per RCW 82.08.150 (9) "the selling price quoted in any price list does not include the taxes imposed by this section"</t>
    </r>
  </si>
  <si>
    <r>
      <rPr>
        <vertAlign val="superscript"/>
        <sz val="11"/>
        <color theme="1"/>
        <rFont val="Calibri"/>
        <family val="2"/>
        <scheme val="minor"/>
      </rPr>
      <t>3</t>
    </r>
    <r>
      <rPr>
        <sz val="11"/>
        <color theme="1"/>
        <rFont val="Calibri"/>
        <family val="2"/>
        <scheme val="minor"/>
      </rPr>
      <t>It is assumed that the 10% Distributor fee has been passed on in the Cost of Goods</t>
    </r>
  </si>
  <si>
    <t>Distillers are not held to the $150 million collective spirits distributor license fee due May 31, 2013</t>
  </si>
  <si>
    <t>Entities holding a distributor license are responsible for the $150 million collective distributor license fee due May 31, 2013</t>
  </si>
  <si>
    <t>Retail Licensees are not held to the $150 million collective spirits distributor license fee due May 31, 2013</t>
  </si>
  <si>
    <t>Fees Paid to WSLCB</t>
  </si>
  <si>
    <t>Taxes Paid to DOR</t>
  </si>
  <si>
    <t>Distributor Fee Rate</t>
  </si>
  <si>
    <t>Retailer Fee Rate</t>
  </si>
  <si>
    <t>Price for a 750 mL bottle</t>
  </si>
  <si>
    <r>
      <rPr>
        <vertAlign val="superscript"/>
        <sz val="11"/>
        <color theme="1"/>
        <rFont val="Calibri"/>
        <family val="2"/>
        <scheme val="minor"/>
      </rPr>
      <t>2</t>
    </r>
    <r>
      <rPr>
        <sz val="11"/>
        <color theme="1"/>
        <rFont val="Calibri"/>
        <family val="2"/>
        <scheme val="minor"/>
      </rPr>
      <t>Liter Tax rates are based on a 750 mL bottle size</t>
    </r>
  </si>
  <si>
    <r>
      <rPr>
        <vertAlign val="superscript"/>
        <sz val="11"/>
        <color theme="1"/>
        <rFont val="Calibri"/>
        <family val="2"/>
        <scheme val="minor"/>
      </rPr>
      <t>5</t>
    </r>
    <r>
      <rPr>
        <sz val="11"/>
        <color theme="1"/>
        <rFont val="Calibri"/>
        <family val="2"/>
        <scheme val="minor"/>
      </rPr>
      <t>Liter Tax rates are based on a 750 mL bottle size</t>
    </r>
  </si>
  <si>
    <t>Owed to the State</t>
  </si>
  <si>
    <r>
      <rPr>
        <vertAlign val="superscript"/>
        <sz val="11"/>
        <color theme="1"/>
        <rFont val="Calibri"/>
        <family val="2"/>
        <scheme val="minor"/>
      </rPr>
      <t>2</t>
    </r>
    <r>
      <rPr>
        <sz val="11"/>
        <color theme="1"/>
        <rFont val="Calibri"/>
        <family val="2"/>
        <scheme val="minor"/>
      </rPr>
      <t xml:space="preserve">Liter Tax rates are based on a 750 mL bottle size </t>
    </r>
  </si>
  <si>
    <t xml:space="preserve">    </t>
  </si>
  <si>
    <t>Distributor - Modified 2/6/2012</t>
  </si>
  <si>
    <t xml:space="preserve">   To convert a 750 mL to a liter divide the liter tax listed above by 0.75</t>
  </si>
  <si>
    <t xml:space="preserve">   Total tax per liter is $2.4408 - To convert a 750 mL to a liter divide the liter tax listed above by 0.75</t>
  </si>
  <si>
    <t xml:space="preserve">  </t>
  </si>
  <si>
    <t>Craft Distiller</t>
  </si>
  <si>
    <t>Retailer Fee Rate*</t>
  </si>
  <si>
    <t>* - ESB 6635, Laws of 2012 exempted craft distilleries from the 17% Retail Licensing fee as of May 2, 2012.</t>
  </si>
  <si>
    <t>On Premises Licensee</t>
  </si>
  <si>
    <t>Off Premises Licensee</t>
  </si>
  <si>
    <r>
      <t>On Premises Licensee</t>
    </r>
    <r>
      <rPr>
        <b/>
        <vertAlign val="superscript"/>
        <sz val="11"/>
        <color theme="1"/>
        <rFont val="Calibri"/>
        <family val="2"/>
        <scheme val="minor"/>
      </rPr>
      <t>1, 2</t>
    </r>
  </si>
  <si>
    <r>
      <rPr>
        <vertAlign val="superscript"/>
        <sz val="11"/>
        <color theme="1"/>
        <rFont val="Calibri"/>
        <family val="2"/>
        <scheme val="minor"/>
      </rPr>
      <t>1</t>
    </r>
    <r>
      <rPr>
        <sz val="11"/>
        <color theme="1"/>
        <rFont val="Calibri"/>
        <family val="2"/>
        <scheme val="minor"/>
      </rPr>
      <t>New Off Premises Licensees are limited to 24 liters per sale.</t>
    </r>
    <r>
      <rPr>
        <vertAlign val="superscript"/>
        <sz val="11"/>
        <color theme="1"/>
        <rFont val="Calibri"/>
        <family val="2"/>
        <scheme val="minor"/>
      </rPr>
      <t xml:space="preserve"> </t>
    </r>
    <r>
      <rPr>
        <sz val="11"/>
        <color theme="1"/>
        <rFont val="Calibri"/>
        <family val="2"/>
        <scheme val="minor"/>
      </rPr>
      <t>Converted CLS have no limit on liters per sale.</t>
    </r>
  </si>
  <si>
    <t xml:space="preserve">   Total tax per liter is $3.7708 for retail sales and $2.4408 on sales to on-premises licensees </t>
  </si>
  <si>
    <t>On Premises Licensee- A Licensee purchasing spirits for on premise by the drink sales, a restaurant spirits licensee or bar</t>
  </si>
  <si>
    <t>Off Premises Licensee- A Spirits Retail Licensee purchasing spirits for retail sales or sales to another licensee</t>
  </si>
  <si>
    <t>Off Premises Licensee (Retail Licensee)</t>
  </si>
</sst>
</file>

<file path=xl/styles.xml><?xml version="1.0" encoding="utf-8"?>
<styleSheet xmlns="http://schemas.openxmlformats.org/spreadsheetml/2006/main">
  <numFmts count="5">
    <numFmt numFmtId="7" formatCode="&quot;$&quot;#,##0.00_);\(&quot;$&quot;#,##0.00\)"/>
    <numFmt numFmtId="44" formatCode="_(&quot;$&quot;* #,##0.00_);_(&quot;$&quot;* \(#,##0.00\);_(&quot;$&quot;* &quot;-&quot;??_);_(@_)"/>
    <numFmt numFmtId="164" formatCode="0.0%"/>
    <numFmt numFmtId="165" formatCode="&quot;$&quot;#,##0.000_);\(&quot;$&quot;#,##0.000\)"/>
    <numFmt numFmtId="166" formatCode="&quot;$&quot;#,##0.00"/>
  </numFmts>
  <fonts count="10">
    <font>
      <sz val="11"/>
      <color theme="1"/>
      <name val="Calibri"/>
      <family val="2"/>
      <scheme val="minor"/>
    </font>
    <font>
      <sz val="11"/>
      <color theme="1"/>
      <name val="Calibri"/>
      <family val="2"/>
      <scheme val="minor"/>
    </font>
    <font>
      <b/>
      <sz val="11"/>
      <color theme="1"/>
      <name val="Calibri"/>
      <family val="2"/>
      <scheme val="minor"/>
    </font>
    <font>
      <b/>
      <sz val="18"/>
      <color theme="1"/>
      <name val="Calibri"/>
      <family val="2"/>
      <scheme val="minor"/>
    </font>
    <font>
      <i/>
      <sz val="10"/>
      <color theme="1"/>
      <name val="Calibri"/>
      <family val="2"/>
      <scheme val="minor"/>
    </font>
    <font>
      <b/>
      <vertAlign val="superscript"/>
      <sz val="11"/>
      <color theme="1"/>
      <name val="Calibri"/>
      <family val="2"/>
      <scheme val="minor"/>
    </font>
    <font>
      <vertAlign val="superscript"/>
      <sz val="11"/>
      <color theme="1"/>
      <name val="Calibri"/>
      <family val="2"/>
      <scheme val="minor"/>
    </font>
    <font>
      <sz val="10"/>
      <color indexed="81"/>
      <name val="Tahoma"/>
      <family val="2"/>
    </font>
    <font>
      <b/>
      <sz val="10"/>
      <color indexed="81"/>
      <name val="Tahoma"/>
      <family val="2"/>
    </font>
    <font>
      <b/>
      <sz val="14"/>
      <color theme="1"/>
      <name val="Calibri"/>
      <family val="2"/>
      <scheme val="minor"/>
    </font>
  </fonts>
  <fills count="3">
    <fill>
      <patternFill patternType="none"/>
    </fill>
    <fill>
      <patternFill patternType="gray125"/>
    </fill>
    <fill>
      <patternFill patternType="solid">
        <fgColor theme="5" tint="0.79998168889431442"/>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thin">
        <color indexed="64"/>
      </right>
      <top/>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top style="thin">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122">
    <xf numFmtId="0" fontId="0" fillId="0" borderId="0" xfId="0"/>
    <xf numFmtId="0" fontId="3" fillId="0" borderId="0" xfId="0" applyFont="1"/>
    <xf numFmtId="0" fontId="0" fillId="0" borderId="0" xfId="0" applyAlignment="1">
      <alignment horizontal="center"/>
    </xf>
    <xf numFmtId="0" fontId="4" fillId="0" borderId="0" xfId="0" applyFont="1" applyAlignment="1">
      <alignment vertical="center" wrapText="1"/>
    </xf>
    <xf numFmtId="0" fontId="0" fillId="0" borderId="7" xfId="0" applyBorder="1"/>
    <xf numFmtId="0" fontId="0" fillId="0" borderId="0" xfId="0" applyBorder="1" applyAlignment="1">
      <alignment horizontal="center"/>
    </xf>
    <xf numFmtId="0" fontId="0" fillId="0" borderId="8" xfId="0" applyBorder="1" applyAlignment="1">
      <alignment horizontal="center"/>
    </xf>
    <xf numFmtId="0" fontId="2" fillId="0" borderId="7" xfId="0" applyFont="1" applyBorder="1"/>
    <xf numFmtId="0" fontId="2" fillId="0" borderId="11" xfId="0" applyFont="1" applyBorder="1" applyAlignment="1">
      <alignment horizontal="center"/>
    </xf>
    <xf numFmtId="0" fontId="0" fillId="0" borderId="12" xfId="0" applyBorder="1"/>
    <xf numFmtId="0" fontId="0" fillId="0" borderId="13" xfId="0" applyBorder="1"/>
    <xf numFmtId="0" fontId="2" fillId="0" borderId="14" xfId="0" applyFont="1" applyBorder="1" applyAlignment="1">
      <alignment horizontal="right"/>
    </xf>
    <xf numFmtId="0" fontId="0" fillId="0" borderId="7" xfId="0" applyBorder="1" applyAlignment="1">
      <alignment horizontal="center"/>
    </xf>
    <xf numFmtId="164" fontId="0" fillId="0" borderId="5" xfId="2" applyNumberFormat="1" applyFont="1" applyBorder="1" applyAlignment="1">
      <alignment horizontal="center"/>
    </xf>
    <xf numFmtId="164" fontId="0" fillId="0" borderId="2" xfId="2" applyNumberFormat="1" applyFont="1" applyBorder="1" applyAlignment="1">
      <alignment horizontal="center"/>
    </xf>
    <xf numFmtId="164" fontId="2" fillId="0" borderId="9" xfId="2" applyNumberFormat="1" applyFont="1" applyBorder="1" applyAlignment="1">
      <alignment horizontal="center"/>
    </xf>
    <xf numFmtId="0" fontId="2" fillId="0" borderId="0" xfId="0" applyFont="1"/>
    <xf numFmtId="166" fontId="2" fillId="0" borderId="21" xfId="0" applyNumberFormat="1" applyFont="1" applyBorder="1" applyAlignment="1">
      <alignment horizontal="center"/>
    </xf>
    <xf numFmtId="0" fontId="2" fillId="0" borderId="7" xfId="0" applyFont="1" applyBorder="1" applyAlignment="1">
      <alignment horizontal="right"/>
    </xf>
    <xf numFmtId="166" fontId="2" fillId="0" borderId="22" xfId="0" applyNumberFormat="1" applyFont="1" applyBorder="1" applyAlignment="1">
      <alignment horizontal="center"/>
    </xf>
    <xf numFmtId="0" fontId="2" fillId="0" borderId="0" xfId="0" applyFont="1" applyBorder="1" applyAlignment="1">
      <alignment horizontal="right"/>
    </xf>
    <xf numFmtId="7" fontId="2" fillId="0" borderId="0" xfId="1" applyNumberFormat="1" applyFont="1" applyBorder="1" applyAlignment="1">
      <alignment horizontal="center"/>
    </xf>
    <xf numFmtId="0" fontId="0" fillId="0" borderId="23" xfId="0" applyBorder="1" applyAlignment="1">
      <alignment horizontal="center"/>
    </xf>
    <xf numFmtId="0" fontId="0" fillId="0" borderId="24" xfId="0" applyBorder="1" applyAlignment="1">
      <alignment horizontal="center"/>
    </xf>
    <xf numFmtId="166" fontId="0" fillId="2" borderId="18" xfId="0" applyNumberFormat="1" applyFill="1" applyBorder="1" applyAlignment="1">
      <alignment horizontal="center"/>
    </xf>
    <xf numFmtId="164" fontId="0" fillId="2" borderId="5" xfId="2" applyNumberFormat="1" applyFont="1" applyFill="1" applyBorder="1" applyAlignment="1">
      <alignment horizontal="center"/>
    </xf>
    <xf numFmtId="164" fontId="0" fillId="2" borderId="1" xfId="2" applyNumberFormat="1" applyFont="1" applyFill="1" applyBorder="1" applyAlignment="1">
      <alignment horizontal="center"/>
    </xf>
    <xf numFmtId="166" fontId="0" fillId="2" borderId="2" xfId="0" applyNumberFormat="1" applyFill="1" applyBorder="1" applyAlignment="1">
      <alignment horizontal="center"/>
    </xf>
    <xf numFmtId="166" fontId="0" fillId="2" borderId="3" xfId="0" applyNumberFormat="1" applyFill="1" applyBorder="1" applyAlignment="1">
      <alignment horizontal="center"/>
    </xf>
    <xf numFmtId="164" fontId="0" fillId="2" borderId="20" xfId="0" applyNumberFormat="1" applyFill="1" applyBorder="1" applyAlignment="1">
      <alignment horizontal="center"/>
    </xf>
    <xf numFmtId="164" fontId="0" fillId="2" borderId="6" xfId="2" applyNumberFormat="1" applyFont="1" applyFill="1" applyBorder="1" applyAlignment="1">
      <alignment horizontal="center"/>
    </xf>
    <xf numFmtId="0" fontId="0" fillId="0" borderId="1" xfId="0"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0" fillId="0" borderId="6" xfId="0" applyBorder="1" applyAlignment="1">
      <alignment horizontal="center"/>
    </xf>
    <xf numFmtId="0" fontId="0" fillId="0" borderId="0" xfId="0" applyBorder="1"/>
    <xf numFmtId="164" fontId="0" fillId="0" borderId="0" xfId="2" applyNumberFormat="1" applyFont="1" applyFill="1" applyBorder="1" applyAlignment="1">
      <alignment horizontal="center"/>
    </xf>
    <xf numFmtId="0" fontId="0" fillId="0" borderId="0" xfId="0" applyFill="1" applyBorder="1" applyAlignment="1">
      <alignment horizontal="center"/>
    </xf>
    <xf numFmtId="0" fontId="0" fillId="0" borderId="0" xfId="0" applyFill="1" applyBorder="1"/>
    <xf numFmtId="164" fontId="0" fillId="0" borderId="1" xfId="2" applyNumberFormat="1" applyFont="1" applyFill="1" applyBorder="1" applyAlignment="1">
      <alignment horizontal="center"/>
    </xf>
    <xf numFmtId="165" fontId="0" fillId="0" borderId="1" xfId="1" applyNumberFormat="1" applyFont="1" applyFill="1" applyBorder="1" applyAlignment="1">
      <alignment horizontal="center"/>
    </xf>
    <xf numFmtId="0" fontId="0" fillId="0" borderId="7" xfId="0" applyFill="1" applyBorder="1"/>
    <xf numFmtId="0" fontId="0" fillId="0" borderId="8" xfId="0" applyBorder="1"/>
    <xf numFmtId="164" fontId="0" fillId="0" borderId="5" xfId="2" applyNumberFormat="1" applyFont="1" applyFill="1" applyBorder="1" applyAlignment="1">
      <alignment horizontal="center"/>
    </xf>
    <xf numFmtId="0" fontId="0" fillId="0" borderId="7" xfId="0" applyFill="1" applyBorder="1" applyAlignment="1">
      <alignment horizontal="center"/>
    </xf>
    <xf numFmtId="165" fontId="0" fillId="0" borderId="5" xfId="1" applyNumberFormat="1" applyFont="1" applyFill="1" applyBorder="1" applyAlignment="1">
      <alignment horizontal="center"/>
    </xf>
    <xf numFmtId="166" fontId="2" fillId="0" borderId="10" xfId="0" applyNumberFormat="1" applyFont="1" applyBorder="1" applyAlignment="1">
      <alignment horizontal="center"/>
    </xf>
    <xf numFmtId="166" fontId="0" fillId="2" borderId="4" xfId="0" applyNumberFormat="1" applyFill="1" applyBorder="1" applyAlignment="1">
      <alignment horizontal="center"/>
    </xf>
    <xf numFmtId="166" fontId="2" fillId="0" borderId="9" xfId="0" applyNumberFormat="1" applyFont="1" applyFill="1" applyBorder="1" applyAlignment="1">
      <alignment horizontal="center"/>
    </xf>
    <xf numFmtId="166" fontId="2" fillId="0" borderId="10" xfId="0" applyNumberFormat="1" applyFont="1" applyFill="1" applyBorder="1" applyAlignment="1">
      <alignment horizontal="center"/>
    </xf>
    <xf numFmtId="164" fontId="0" fillId="0" borderId="2" xfId="2" applyNumberFormat="1" applyFont="1" applyFill="1" applyBorder="1" applyAlignment="1">
      <alignment horizontal="center"/>
    </xf>
    <xf numFmtId="164" fontId="0" fillId="0" borderId="3" xfId="2" applyNumberFormat="1" applyFont="1" applyFill="1" applyBorder="1" applyAlignment="1">
      <alignment horizontal="center"/>
    </xf>
    <xf numFmtId="164" fontId="2" fillId="0" borderId="9" xfId="2" applyNumberFormat="1" applyFont="1" applyFill="1" applyBorder="1" applyAlignment="1">
      <alignment horizontal="center"/>
    </xf>
    <xf numFmtId="164" fontId="2" fillId="0" borderId="10" xfId="2" applyNumberFormat="1" applyFont="1" applyFill="1" applyBorder="1" applyAlignment="1">
      <alignment horizontal="center"/>
    </xf>
    <xf numFmtId="0" fontId="2" fillId="0" borderId="10" xfId="0" applyFont="1" applyBorder="1" applyAlignment="1">
      <alignment horizontal="center"/>
    </xf>
    <xf numFmtId="0" fontId="2" fillId="0" borderId="23" xfId="0" applyFont="1" applyFill="1" applyBorder="1" applyAlignment="1">
      <alignment horizontal="right"/>
    </xf>
    <xf numFmtId="166" fontId="2" fillId="0" borderId="27" xfId="0" applyNumberFormat="1" applyFont="1" applyBorder="1" applyAlignment="1">
      <alignment horizontal="center"/>
    </xf>
    <xf numFmtId="166" fontId="2" fillId="0" borderId="28" xfId="0" applyNumberFormat="1" applyFont="1" applyBorder="1" applyAlignment="1">
      <alignment horizontal="center"/>
    </xf>
    <xf numFmtId="166" fontId="2" fillId="0" borderId="29" xfId="0" applyNumberFormat="1" applyFont="1" applyBorder="1" applyAlignment="1">
      <alignment horizontal="center"/>
    </xf>
    <xf numFmtId="165" fontId="0" fillId="0" borderId="2" xfId="1" applyNumberFormat="1" applyFont="1" applyFill="1" applyBorder="1" applyAlignment="1">
      <alignment horizontal="center"/>
    </xf>
    <xf numFmtId="165" fontId="0" fillId="0" borderId="3" xfId="1" applyNumberFormat="1" applyFont="1" applyFill="1" applyBorder="1" applyAlignment="1">
      <alignment horizontal="center"/>
    </xf>
    <xf numFmtId="165" fontId="2" fillId="0" borderId="9" xfId="1" applyNumberFormat="1" applyFont="1" applyFill="1" applyBorder="1" applyAlignment="1">
      <alignment horizontal="center"/>
    </xf>
    <xf numFmtId="165" fontId="2" fillId="0" borderId="10" xfId="1" applyNumberFormat="1" applyFont="1" applyFill="1" applyBorder="1" applyAlignment="1">
      <alignment horizontal="center"/>
    </xf>
    <xf numFmtId="0" fontId="2" fillId="0" borderId="0" xfId="0" applyFont="1" applyBorder="1" applyAlignment="1">
      <alignment vertical="center"/>
    </xf>
    <xf numFmtId="0" fontId="2" fillId="0" borderId="15"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0" fillId="0" borderId="0" xfId="0" applyAlignment="1">
      <alignment vertical="center"/>
    </xf>
    <xf numFmtId="0" fontId="4" fillId="0" borderId="0" xfId="0" applyFont="1" applyAlignment="1">
      <alignment vertical="top" wrapText="1"/>
    </xf>
    <xf numFmtId="0" fontId="2" fillId="0" borderId="0" xfId="0" applyFont="1" applyAlignment="1">
      <alignment vertical="center"/>
    </xf>
    <xf numFmtId="0" fontId="2" fillId="0" borderId="15" xfId="0" applyFont="1" applyBorder="1" applyAlignment="1">
      <alignment horizontal="center" vertical="center" wrapText="1"/>
    </xf>
    <xf numFmtId="0" fontId="0" fillId="0" borderId="3" xfId="0" applyBorder="1" applyAlignment="1">
      <alignment horizontal="center"/>
    </xf>
    <xf numFmtId="0" fontId="0" fillId="0" borderId="1" xfId="0" applyBorder="1" applyAlignment="1">
      <alignment horizontal="center"/>
    </xf>
    <xf numFmtId="164" fontId="0" fillId="0" borderId="4" xfId="2" applyNumberFormat="1" applyFont="1" applyBorder="1" applyAlignment="1">
      <alignment horizontal="center"/>
    </xf>
    <xf numFmtId="164" fontId="0" fillId="0" borderId="6" xfId="2" applyNumberFormat="1" applyFont="1" applyBorder="1" applyAlignment="1">
      <alignment horizontal="center"/>
    </xf>
    <xf numFmtId="164" fontId="2" fillId="0" borderId="11" xfId="2" applyNumberFormat="1" applyFont="1" applyBorder="1" applyAlignment="1">
      <alignment horizontal="center"/>
    </xf>
    <xf numFmtId="164" fontId="0" fillId="0" borderId="8" xfId="2" applyNumberFormat="1" applyFont="1" applyBorder="1" applyAlignment="1">
      <alignment horizontal="center"/>
    </xf>
    <xf numFmtId="165" fontId="0" fillId="0" borderId="4" xfId="1" applyNumberFormat="1" applyFont="1" applyFill="1" applyBorder="1" applyAlignment="1">
      <alignment horizontal="center"/>
    </xf>
    <xf numFmtId="165" fontId="0" fillId="0" borderId="6" xfId="1" applyNumberFormat="1" applyFont="1" applyFill="1" applyBorder="1" applyAlignment="1">
      <alignment horizontal="center"/>
    </xf>
    <xf numFmtId="165" fontId="2" fillId="0" borderId="11" xfId="1" applyNumberFormat="1" applyFont="1" applyFill="1" applyBorder="1" applyAlignment="1">
      <alignment horizontal="center"/>
    </xf>
    <xf numFmtId="0" fontId="2" fillId="0" borderId="22" xfId="0" applyFont="1" applyBorder="1" applyAlignment="1">
      <alignment horizontal="center" vertical="center" wrapText="1"/>
    </xf>
    <xf numFmtId="164" fontId="0" fillId="2" borderId="30" xfId="2" applyNumberFormat="1" applyFont="1" applyFill="1" applyBorder="1" applyAlignment="1">
      <alignment horizontal="center"/>
    </xf>
    <xf numFmtId="166" fontId="2" fillId="0" borderId="31" xfId="0" applyNumberFormat="1" applyFont="1" applyBorder="1" applyAlignment="1">
      <alignment horizontal="center"/>
    </xf>
    <xf numFmtId="0" fontId="0" fillId="0" borderId="18" xfId="0" applyBorder="1" applyAlignment="1">
      <alignment horizontal="center"/>
    </xf>
    <xf numFmtId="0" fontId="0" fillId="0" borderId="30" xfId="0" applyBorder="1" applyAlignment="1">
      <alignment horizontal="center"/>
    </xf>
    <xf numFmtId="0" fontId="2" fillId="0" borderId="31" xfId="0" applyFont="1" applyBorder="1" applyAlignment="1">
      <alignment horizontal="center"/>
    </xf>
    <xf numFmtId="166" fontId="2" fillId="0" borderId="24" xfId="0" applyNumberFormat="1" applyFont="1" applyBorder="1" applyAlignment="1">
      <alignment horizontal="center"/>
    </xf>
    <xf numFmtId="0" fontId="0" fillId="0" borderId="32" xfId="0" applyBorder="1" applyAlignment="1">
      <alignment horizontal="center"/>
    </xf>
    <xf numFmtId="166" fontId="0" fillId="0" borderId="7" xfId="0" applyNumberFormat="1" applyFill="1" applyBorder="1"/>
    <xf numFmtId="166" fontId="0" fillId="0" borderId="7" xfId="2" applyNumberFormat="1" applyFont="1" applyFill="1" applyBorder="1" applyAlignment="1">
      <alignment horizontal="center"/>
    </xf>
    <xf numFmtId="166" fontId="0" fillId="0" borderId="7" xfId="2" applyNumberFormat="1" applyFont="1" applyBorder="1" applyAlignment="1">
      <alignment horizontal="center"/>
    </xf>
    <xf numFmtId="0" fontId="4" fillId="0" borderId="0" xfId="0" applyFont="1" applyAlignment="1">
      <alignment horizontal="center" vertical="top" wrapText="1"/>
    </xf>
    <xf numFmtId="9" fontId="0" fillId="0" borderId="3" xfId="2" applyFont="1" applyBorder="1" applyAlignment="1">
      <alignment horizontal="center"/>
    </xf>
    <xf numFmtId="9" fontId="0" fillId="0" borderId="2" xfId="2" applyFont="1" applyBorder="1" applyAlignment="1">
      <alignment horizontal="center"/>
    </xf>
    <xf numFmtId="164" fontId="0" fillId="2" borderId="19" xfId="0" applyNumberFormat="1" applyFill="1" applyBorder="1" applyAlignment="1">
      <alignment horizontal="center"/>
    </xf>
    <xf numFmtId="9" fontId="0" fillId="0" borderId="4" xfId="2" applyFont="1" applyBorder="1" applyAlignment="1">
      <alignment horizontal="center"/>
    </xf>
    <xf numFmtId="0" fontId="0" fillId="0" borderId="23" xfId="0" applyBorder="1"/>
    <xf numFmtId="9" fontId="0" fillId="0" borderId="9" xfId="2" applyFont="1" applyBorder="1" applyAlignment="1">
      <alignment horizontal="center"/>
    </xf>
    <xf numFmtId="9" fontId="0" fillId="0" borderId="10" xfId="2" applyFont="1" applyBorder="1" applyAlignment="1">
      <alignment horizontal="center"/>
    </xf>
    <xf numFmtId="9" fontId="0" fillId="0" borderId="11" xfId="2" applyFont="1" applyBorder="1" applyAlignment="1">
      <alignment horizontal="center"/>
    </xf>
    <xf numFmtId="0" fontId="0" fillId="0" borderId="33" xfId="0" applyBorder="1" applyAlignment="1">
      <alignment vertical="center"/>
    </xf>
    <xf numFmtId="0" fontId="2" fillId="0" borderId="33" xfId="0" applyFont="1" applyBorder="1" applyAlignment="1">
      <alignment vertical="center"/>
    </xf>
    <xf numFmtId="166" fontId="2" fillId="0" borderId="25" xfId="0" applyNumberFormat="1" applyFont="1" applyBorder="1" applyAlignment="1">
      <alignment horizontal="center"/>
    </xf>
    <xf numFmtId="166" fontId="2" fillId="0" borderId="34" xfId="0" applyNumberFormat="1" applyFont="1" applyBorder="1" applyAlignment="1">
      <alignment horizontal="center"/>
    </xf>
    <xf numFmtId="166" fontId="2" fillId="0" borderId="26" xfId="0" applyNumberFormat="1" applyFont="1" applyBorder="1" applyAlignment="1">
      <alignment horizontal="center"/>
    </xf>
    <xf numFmtId="0" fontId="2" fillId="0" borderId="23" xfId="0" applyFont="1" applyBorder="1"/>
    <xf numFmtId="7" fontId="2" fillId="0" borderId="27" xfId="0" applyNumberFormat="1" applyFont="1" applyBorder="1" applyAlignment="1">
      <alignment horizontal="center"/>
    </xf>
    <xf numFmtId="7" fontId="2" fillId="0" borderId="28" xfId="0" applyNumberFormat="1" applyFont="1" applyBorder="1" applyAlignment="1">
      <alignment horizontal="center"/>
    </xf>
    <xf numFmtId="7" fontId="2" fillId="0" borderId="29" xfId="0" applyNumberFormat="1" applyFont="1" applyBorder="1" applyAlignment="1">
      <alignment horizontal="center"/>
    </xf>
    <xf numFmtId="9" fontId="0" fillId="0" borderId="20" xfId="2" applyFont="1" applyBorder="1" applyAlignment="1">
      <alignment horizontal="center"/>
    </xf>
    <xf numFmtId="0" fontId="0" fillId="0" borderId="36" xfId="0" applyBorder="1"/>
    <xf numFmtId="9" fontId="0" fillId="0" borderId="19" xfId="2" applyFont="1" applyBorder="1" applyAlignment="1">
      <alignment horizontal="center"/>
    </xf>
    <xf numFmtId="166" fontId="2" fillId="0" borderId="11" xfId="0" applyNumberFormat="1" applyFont="1" applyFill="1" applyBorder="1" applyAlignment="1">
      <alignment horizontal="center"/>
    </xf>
    <xf numFmtId="164" fontId="0" fillId="0" borderId="4" xfId="2" applyNumberFormat="1" applyFont="1" applyFill="1" applyBorder="1" applyAlignment="1">
      <alignment horizontal="center"/>
    </xf>
    <xf numFmtId="164" fontId="0" fillId="0" borderId="35" xfId="2" applyNumberFormat="1" applyFont="1" applyFill="1" applyBorder="1" applyAlignment="1">
      <alignment horizontal="center"/>
    </xf>
    <xf numFmtId="164" fontId="0" fillId="0" borderId="20" xfId="2" applyNumberFormat="1" applyFont="1" applyFill="1" applyBorder="1" applyAlignment="1">
      <alignment horizontal="center"/>
    </xf>
    <xf numFmtId="164" fontId="0" fillId="0" borderId="19" xfId="2" applyNumberFormat="1" applyFont="1" applyFill="1" applyBorder="1" applyAlignment="1">
      <alignment horizontal="center"/>
    </xf>
    <xf numFmtId="0" fontId="4" fillId="0" borderId="0" xfId="0" applyFont="1" applyAlignment="1">
      <alignment horizontal="center" vertical="top" wrapText="1"/>
    </xf>
    <xf numFmtId="0" fontId="9" fillId="0" borderId="33" xfId="0" applyFont="1" applyBorder="1" applyAlignment="1">
      <alignment horizontal="center"/>
    </xf>
    <xf numFmtId="0" fontId="9" fillId="0" borderId="37" xfId="0" applyFont="1" applyBorder="1" applyAlignment="1">
      <alignment horizontal="center"/>
    </xf>
    <xf numFmtId="0" fontId="9" fillId="0" borderId="38" xfId="0" applyFont="1" applyBorder="1" applyAlignment="1">
      <alignment horizontal="center"/>
    </xf>
  </cellXfs>
  <cellStyles count="3">
    <cellStyle name="Currency" xfId="1" builtinId="4"/>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866775</xdr:colOff>
      <xdr:row>5</xdr:row>
      <xdr:rowOff>209550</xdr:rowOff>
    </xdr:from>
    <xdr:to>
      <xdr:col>0</xdr:col>
      <xdr:colOff>1962150</xdr:colOff>
      <xdr:row>5</xdr:row>
      <xdr:rowOff>209550</xdr:rowOff>
    </xdr:to>
    <xdr:cxnSp macro="">
      <xdr:nvCxnSpPr>
        <xdr:cNvPr id="2" name="Straight Arrow Connector 1"/>
        <xdr:cNvCxnSpPr/>
      </xdr:nvCxnSpPr>
      <xdr:spPr>
        <a:xfrm>
          <a:off x="866775" y="1381125"/>
          <a:ext cx="1095375" cy="0"/>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866775</xdr:colOff>
      <xdr:row>5</xdr:row>
      <xdr:rowOff>209550</xdr:rowOff>
    </xdr:from>
    <xdr:to>
      <xdr:col>0</xdr:col>
      <xdr:colOff>1962150</xdr:colOff>
      <xdr:row>5</xdr:row>
      <xdr:rowOff>209550</xdr:rowOff>
    </xdr:to>
    <xdr:cxnSp macro="">
      <xdr:nvCxnSpPr>
        <xdr:cNvPr id="2" name="Straight Arrow Connector 1"/>
        <xdr:cNvCxnSpPr/>
      </xdr:nvCxnSpPr>
      <xdr:spPr>
        <a:xfrm>
          <a:off x="866775" y="1438275"/>
          <a:ext cx="1095375" cy="0"/>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876300</xdr:colOff>
      <xdr:row>5</xdr:row>
      <xdr:rowOff>209550</xdr:rowOff>
    </xdr:from>
    <xdr:to>
      <xdr:col>0</xdr:col>
      <xdr:colOff>1971675</xdr:colOff>
      <xdr:row>5</xdr:row>
      <xdr:rowOff>209550</xdr:rowOff>
    </xdr:to>
    <xdr:cxnSp macro="">
      <xdr:nvCxnSpPr>
        <xdr:cNvPr id="2" name="Straight Arrow Connector 1"/>
        <xdr:cNvCxnSpPr/>
      </xdr:nvCxnSpPr>
      <xdr:spPr>
        <a:xfrm>
          <a:off x="876300" y="1381125"/>
          <a:ext cx="1095375" cy="0"/>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857250</xdr:colOff>
      <xdr:row>4</xdr:row>
      <xdr:rowOff>219075</xdr:rowOff>
    </xdr:from>
    <xdr:to>
      <xdr:col>0</xdr:col>
      <xdr:colOff>1952625</xdr:colOff>
      <xdr:row>4</xdr:row>
      <xdr:rowOff>219075</xdr:rowOff>
    </xdr:to>
    <xdr:cxnSp macro="">
      <xdr:nvCxnSpPr>
        <xdr:cNvPr id="2" name="Straight Arrow Connector 1"/>
        <xdr:cNvCxnSpPr/>
      </xdr:nvCxnSpPr>
      <xdr:spPr>
        <a:xfrm>
          <a:off x="857250" y="1390650"/>
          <a:ext cx="1095375" cy="0"/>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sheet1.xml><?xml version="1.0" encoding="utf-8"?>
<worksheet xmlns="http://schemas.openxmlformats.org/spreadsheetml/2006/main" xmlns:r="http://schemas.openxmlformats.org/officeDocument/2006/relationships">
  <sheetPr>
    <tabColor rgb="FF00B050"/>
    <pageSetUpPr fitToPage="1"/>
  </sheetPr>
  <dimension ref="A1:M52"/>
  <sheetViews>
    <sheetView topLeftCell="A22" zoomScaleNormal="100" workbookViewId="0">
      <selection activeCell="A36" sqref="A36"/>
    </sheetView>
  </sheetViews>
  <sheetFormatPr defaultRowHeight="15"/>
  <cols>
    <col min="1" max="1" width="30" customWidth="1"/>
    <col min="2" max="3" width="13.7109375" customWidth="1"/>
    <col min="4" max="4" width="13.7109375" style="2" customWidth="1"/>
    <col min="5" max="6" width="13.7109375" customWidth="1"/>
    <col min="7" max="7" width="6.7109375" customWidth="1"/>
    <col min="8" max="8" width="19" bestFit="1" customWidth="1"/>
    <col min="9" max="13" width="13.7109375" customWidth="1"/>
  </cols>
  <sheetData>
    <row r="1" spans="1:13" ht="23.25">
      <c r="A1" s="1" t="s">
        <v>21</v>
      </c>
    </row>
    <row r="2" spans="1:13" ht="23.25">
      <c r="A2" s="1" t="s">
        <v>18</v>
      </c>
    </row>
    <row r="3" spans="1:13">
      <c r="A3" t="s">
        <v>0</v>
      </c>
    </row>
    <row r="4" spans="1:13" ht="15.75" thickBot="1">
      <c r="A4" t="s">
        <v>56</v>
      </c>
    </row>
    <row r="5" spans="1:13" ht="19.5" thickBot="1">
      <c r="I5" s="119" t="s">
        <v>59</v>
      </c>
      <c r="J5" s="120"/>
      <c r="K5" s="120"/>
      <c r="L5" s="120"/>
      <c r="M5" s="121"/>
    </row>
    <row r="6" spans="1:13" s="68" customFormat="1" ht="30.75" thickBot="1">
      <c r="A6" s="63" t="s">
        <v>16</v>
      </c>
      <c r="B6" s="64" t="s">
        <v>1</v>
      </c>
      <c r="C6" s="65" t="s">
        <v>69</v>
      </c>
      <c r="D6" s="66" t="s">
        <v>70</v>
      </c>
      <c r="E6" s="66" t="s">
        <v>19</v>
      </c>
      <c r="F6" s="67" t="s">
        <v>30</v>
      </c>
      <c r="I6" s="64" t="s">
        <v>1</v>
      </c>
      <c r="J6" s="65" t="s">
        <v>69</v>
      </c>
      <c r="K6" s="66" t="s">
        <v>70</v>
      </c>
      <c r="L6" s="66" t="s">
        <v>19</v>
      </c>
      <c r="M6" s="67" t="s">
        <v>30</v>
      </c>
    </row>
    <row r="7" spans="1:13">
      <c r="A7" s="9" t="s">
        <v>2</v>
      </c>
      <c r="B7" s="27">
        <v>6.5</v>
      </c>
      <c r="C7" s="28">
        <v>6.5</v>
      </c>
      <c r="D7" s="28">
        <v>6.5</v>
      </c>
      <c r="E7" s="28">
        <v>6.5</v>
      </c>
      <c r="F7" s="47">
        <v>6.5</v>
      </c>
      <c r="H7" s="9" t="s">
        <v>54</v>
      </c>
      <c r="I7" s="50">
        <v>0</v>
      </c>
      <c r="J7" s="51">
        <v>0.1</v>
      </c>
      <c r="K7" s="51">
        <v>0.1</v>
      </c>
      <c r="L7" s="51">
        <v>0</v>
      </c>
      <c r="M7" s="114">
        <v>0</v>
      </c>
    </row>
    <row r="8" spans="1:13" ht="15.75" thickBot="1">
      <c r="A8" s="10" t="s">
        <v>35</v>
      </c>
      <c r="B8" s="25">
        <v>0.52</v>
      </c>
      <c r="C8" s="26">
        <v>0.35</v>
      </c>
      <c r="D8" s="26">
        <v>0.35</v>
      </c>
      <c r="E8" s="26">
        <v>0.25</v>
      </c>
      <c r="F8" s="30">
        <v>0.25</v>
      </c>
      <c r="H8" s="111" t="s">
        <v>55</v>
      </c>
      <c r="I8" s="117">
        <v>0.17</v>
      </c>
      <c r="J8" s="115">
        <v>0</v>
      </c>
      <c r="K8" s="115">
        <v>0</v>
      </c>
      <c r="L8" s="115">
        <v>0</v>
      </c>
      <c r="M8" s="116">
        <v>0</v>
      </c>
    </row>
    <row r="9" spans="1:13" ht="18" thickBot="1">
      <c r="A9" s="11" t="s">
        <v>27</v>
      </c>
      <c r="B9" s="48">
        <f>B7*(1+B8)</f>
        <v>9.8800000000000008</v>
      </c>
      <c r="C9" s="49">
        <f>C7*(1+C8)</f>
        <v>8.7750000000000004</v>
      </c>
      <c r="D9" s="49">
        <f>D7*(1+D8)</f>
        <v>8.7750000000000004</v>
      </c>
      <c r="E9" s="49">
        <f>E7*(1+E8)</f>
        <v>8.125</v>
      </c>
      <c r="F9" s="113">
        <f>F7*(1+F8)</f>
        <v>8.125</v>
      </c>
      <c r="H9" s="101" t="s">
        <v>52</v>
      </c>
      <c r="I9" s="103">
        <f>(B9*I7)+(B9*I8)</f>
        <v>1.6796000000000002</v>
      </c>
      <c r="J9" s="104">
        <f t="shared" ref="J9:M9" si="0">(C9*J7)+(C9*J8)</f>
        <v>0.87750000000000006</v>
      </c>
      <c r="K9" s="104">
        <f t="shared" si="0"/>
        <v>0.87750000000000006</v>
      </c>
      <c r="L9" s="104">
        <f t="shared" si="0"/>
        <v>0</v>
      </c>
      <c r="M9" s="105">
        <f t="shared" si="0"/>
        <v>0</v>
      </c>
    </row>
    <row r="10" spans="1:13" ht="15.75" thickBot="1">
      <c r="A10" s="4"/>
      <c r="B10" s="41"/>
      <c r="C10" s="38"/>
      <c r="D10" s="5"/>
      <c r="E10" s="35"/>
      <c r="F10" s="42"/>
      <c r="H10" s="97" t="s">
        <v>53</v>
      </c>
      <c r="I10" s="56">
        <f>(B9*B17)+B25</f>
        <v>4.8535000000000004</v>
      </c>
      <c r="J10" s="57">
        <f t="shared" ref="J10:M10" si="1">(C9*C17)+C25</f>
        <v>3.032775</v>
      </c>
      <c r="K10" s="57">
        <f t="shared" si="1"/>
        <v>0</v>
      </c>
      <c r="L10" s="57">
        <f t="shared" si="1"/>
        <v>0</v>
      </c>
      <c r="M10" s="58">
        <f t="shared" si="1"/>
        <v>0</v>
      </c>
    </row>
    <row r="11" spans="1:13" ht="15.75" thickBot="1">
      <c r="A11" s="7" t="s">
        <v>40</v>
      </c>
      <c r="B11" s="41"/>
      <c r="C11" s="38"/>
      <c r="D11" s="5"/>
      <c r="E11" s="35"/>
      <c r="F11" s="42"/>
    </row>
    <row r="12" spans="1:13">
      <c r="A12" s="9" t="s">
        <v>4</v>
      </c>
      <c r="B12" s="50">
        <v>0.15</v>
      </c>
      <c r="C12" s="51" t="s">
        <v>15</v>
      </c>
      <c r="D12" s="32" t="s">
        <v>15</v>
      </c>
      <c r="E12" s="32" t="s">
        <v>15</v>
      </c>
      <c r="F12" s="33" t="s">
        <v>15</v>
      </c>
      <c r="I12" s="37"/>
    </row>
    <row r="13" spans="1:13">
      <c r="A13" s="10" t="s">
        <v>5</v>
      </c>
      <c r="B13" s="43" t="s">
        <v>15</v>
      </c>
      <c r="C13" s="39">
        <v>0.1</v>
      </c>
      <c r="D13" s="31" t="s">
        <v>15</v>
      </c>
      <c r="E13" s="31" t="s">
        <v>15</v>
      </c>
      <c r="F13" s="34" t="s">
        <v>15</v>
      </c>
    </row>
    <row r="14" spans="1:13">
      <c r="A14" s="10" t="s">
        <v>6</v>
      </c>
      <c r="B14" s="43">
        <v>2.1000000000000001E-2</v>
      </c>
      <c r="C14" s="39">
        <v>1.4E-2</v>
      </c>
      <c r="D14" s="31" t="s">
        <v>15</v>
      </c>
      <c r="E14" s="31" t="s">
        <v>15</v>
      </c>
      <c r="F14" s="34" t="s">
        <v>15</v>
      </c>
    </row>
    <row r="15" spans="1:13">
      <c r="A15" s="10" t="s">
        <v>7</v>
      </c>
      <c r="B15" s="43">
        <v>3.4000000000000002E-2</v>
      </c>
      <c r="C15" s="39" t="s">
        <v>15</v>
      </c>
      <c r="D15" s="31" t="s">
        <v>15</v>
      </c>
      <c r="E15" s="31" t="s">
        <v>15</v>
      </c>
      <c r="F15" s="34" t="s">
        <v>15</v>
      </c>
    </row>
    <row r="16" spans="1:13">
      <c r="A16" s="10" t="s">
        <v>8</v>
      </c>
      <c r="B16" s="43" t="s">
        <v>15</v>
      </c>
      <c r="C16" s="39">
        <v>2.3E-2</v>
      </c>
      <c r="D16" s="31" t="s">
        <v>15</v>
      </c>
      <c r="E16" s="31" t="s">
        <v>15</v>
      </c>
      <c r="F16" s="34" t="s">
        <v>15</v>
      </c>
    </row>
    <row r="17" spans="1:10" ht="15.75" thickBot="1">
      <c r="A17" s="11" t="s">
        <v>32</v>
      </c>
      <c r="B17" s="52">
        <v>0.20499999999999999</v>
      </c>
      <c r="C17" s="53">
        <v>0.13700000000000001</v>
      </c>
      <c r="D17" s="54">
        <v>0</v>
      </c>
      <c r="E17" s="54">
        <v>0</v>
      </c>
      <c r="F17" s="8">
        <v>0</v>
      </c>
    </row>
    <row r="18" spans="1:10">
      <c r="A18" s="4"/>
      <c r="B18" s="90"/>
      <c r="C18" s="36"/>
      <c r="D18" s="5"/>
      <c r="E18" s="5"/>
      <c r="F18" s="6"/>
      <c r="J18" t="s">
        <v>65</v>
      </c>
    </row>
    <row r="19" spans="1:10" ht="18" thickBot="1">
      <c r="A19" s="7" t="s">
        <v>31</v>
      </c>
      <c r="B19" s="44"/>
      <c r="C19" s="37"/>
      <c r="D19" s="5"/>
      <c r="E19" s="5"/>
      <c r="F19" s="6"/>
    </row>
    <row r="20" spans="1:10">
      <c r="A20" s="9" t="s">
        <v>9</v>
      </c>
      <c r="B20" s="59">
        <v>1.29</v>
      </c>
      <c r="C20" s="60">
        <v>1.29</v>
      </c>
      <c r="D20" s="32" t="s">
        <v>15</v>
      </c>
      <c r="E20" s="32" t="s">
        <v>15</v>
      </c>
      <c r="F20" s="33" t="s">
        <v>15</v>
      </c>
    </row>
    <row r="21" spans="1:10">
      <c r="A21" s="10" t="s">
        <v>10</v>
      </c>
      <c r="B21" s="45">
        <v>0.18060000000000001</v>
      </c>
      <c r="C21" s="40">
        <v>0.18060000000000001</v>
      </c>
      <c r="D21" s="31" t="s">
        <v>15</v>
      </c>
      <c r="E21" s="31" t="s">
        <v>15</v>
      </c>
      <c r="F21" s="34" t="s">
        <v>15</v>
      </c>
    </row>
    <row r="22" spans="1:10">
      <c r="A22" s="10" t="s">
        <v>11</v>
      </c>
      <c r="B22" s="45">
        <v>5.2499999999999998E-2</v>
      </c>
      <c r="C22" s="40">
        <v>5.2499999999999998E-2</v>
      </c>
      <c r="D22" s="31" t="s">
        <v>15</v>
      </c>
      <c r="E22" s="31" t="s">
        <v>15</v>
      </c>
      <c r="F22" s="34" t="s">
        <v>15</v>
      </c>
    </row>
    <row r="23" spans="1:10">
      <c r="A23" s="10" t="s">
        <v>12</v>
      </c>
      <c r="B23" s="45">
        <v>0.3075</v>
      </c>
      <c r="C23" s="40">
        <v>0.3075</v>
      </c>
      <c r="D23" s="31" t="s">
        <v>15</v>
      </c>
      <c r="E23" s="31" t="s">
        <v>15</v>
      </c>
      <c r="F23" s="34" t="s">
        <v>15</v>
      </c>
    </row>
    <row r="24" spans="1:10">
      <c r="A24" s="10" t="s">
        <v>13</v>
      </c>
      <c r="B24" s="45">
        <v>0.99750000000000005</v>
      </c>
      <c r="C24" s="40">
        <v>0</v>
      </c>
      <c r="D24" s="31" t="s">
        <v>15</v>
      </c>
      <c r="E24" s="31" t="s">
        <v>15</v>
      </c>
      <c r="F24" s="34" t="s">
        <v>15</v>
      </c>
    </row>
    <row r="25" spans="1:10" ht="15.75" thickBot="1">
      <c r="A25" s="11" t="s">
        <v>14</v>
      </c>
      <c r="B25" s="61">
        <f>SUM(B20:B24)</f>
        <v>2.8281000000000001</v>
      </c>
      <c r="C25" s="62">
        <f>SUM(C20:C24)</f>
        <v>1.8306</v>
      </c>
      <c r="D25" s="54">
        <v>0</v>
      </c>
      <c r="E25" s="54">
        <v>0</v>
      </c>
      <c r="F25" s="8">
        <v>0</v>
      </c>
    </row>
    <row r="26" spans="1:10" ht="15.75" thickBot="1">
      <c r="A26" s="55" t="s">
        <v>17</v>
      </c>
      <c r="B26" s="56">
        <f>(B9*(1+B17))+B25</f>
        <v>14.733500000000003</v>
      </c>
      <c r="C26" s="57">
        <f t="shared" ref="C26" si="2">(C9*(1+C17))+C25</f>
        <v>11.807775000000001</v>
      </c>
      <c r="D26" s="57">
        <f t="shared" ref="D26:E26" si="3">(D9*(1+D17))+D25</f>
        <v>8.7750000000000004</v>
      </c>
      <c r="E26" s="57">
        <f t="shared" si="3"/>
        <v>8.125</v>
      </c>
      <c r="F26" s="58">
        <f t="shared" ref="F26" si="4">(F9*(1+F17))+F25</f>
        <v>8.125</v>
      </c>
    </row>
    <row r="28" spans="1:10" ht="17.25">
      <c r="A28" t="s">
        <v>28</v>
      </c>
    </row>
    <row r="29" spans="1:10" ht="17.25">
      <c r="A29" t="s">
        <v>57</v>
      </c>
    </row>
    <row r="30" spans="1:10">
      <c r="A30" t="s">
        <v>73</v>
      </c>
      <c r="C30" s="2"/>
      <c r="D30"/>
    </row>
    <row r="31" spans="1:10">
      <c r="A31" t="s">
        <v>63</v>
      </c>
      <c r="C31" s="2"/>
      <c r="D31"/>
    </row>
    <row r="33" spans="1:13">
      <c r="A33" s="16" t="s">
        <v>33</v>
      </c>
    </row>
    <row r="34" spans="1:13">
      <c r="A34" t="s">
        <v>34</v>
      </c>
    </row>
    <row r="35" spans="1:13">
      <c r="A35" t="s">
        <v>74</v>
      </c>
    </row>
    <row r="36" spans="1:13">
      <c r="A36" t="s">
        <v>75</v>
      </c>
    </row>
    <row r="37" spans="1:13">
      <c r="A37" t="s">
        <v>37</v>
      </c>
    </row>
    <row r="38" spans="1:13">
      <c r="A38" t="s">
        <v>36</v>
      </c>
    </row>
    <row r="40" spans="1:13">
      <c r="A40" t="s">
        <v>23</v>
      </c>
    </row>
    <row r="41" spans="1:13">
      <c r="A41" t="s">
        <v>49</v>
      </c>
    </row>
    <row r="42" spans="1:13">
      <c r="A42" t="s">
        <v>26</v>
      </c>
    </row>
    <row r="43" spans="1:13">
      <c r="A43" t="s">
        <v>22</v>
      </c>
    </row>
    <row r="44" spans="1:13">
      <c r="A44" t="s">
        <v>25</v>
      </c>
    </row>
    <row r="46" spans="1:13" ht="15" customHeight="1">
      <c r="A46" s="118" t="s">
        <v>41</v>
      </c>
      <c r="B46" s="118"/>
      <c r="C46" s="118"/>
      <c r="D46" s="118"/>
      <c r="E46" s="118"/>
      <c r="F46" s="118"/>
      <c r="G46" s="118"/>
      <c r="H46" s="118"/>
      <c r="I46" s="118"/>
      <c r="J46" s="118"/>
      <c r="K46" s="118"/>
      <c r="L46" s="118"/>
      <c r="M46" s="118"/>
    </row>
    <row r="47" spans="1:13">
      <c r="A47" s="118"/>
      <c r="B47" s="118"/>
      <c r="C47" s="118"/>
      <c r="D47" s="118"/>
      <c r="E47" s="118"/>
      <c r="F47" s="118"/>
      <c r="G47" s="118"/>
      <c r="H47" s="118"/>
      <c r="I47" s="118"/>
      <c r="J47" s="118"/>
      <c r="K47" s="118"/>
      <c r="L47" s="118"/>
      <c r="M47" s="118"/>
    </row>
    <row r="48" spans="1:13">
      <c r="A48" s="118"/>
      <c r="B48" s="118"/>
      <c r="C48" s="118"/>
      <c r="D48" s="118"/>
      <c r="E48" s="118"/>
      <c r="F48" s="118"/>
      <c r="G48" s="118"/>
      <c r="H48" s="118"/>
      <c r="I48" s="118"/>
      <c r="J48" s="118"/>
      <c r="K48" s="118"/>
      <c r="L48" s="118"/>
      <c r="M48" s="118"/>
    </row>
    <row r="49" spans="1:7">
      <c r="A49" s="69"/>
      <c r="B49" s="69"/>
      <c r="C49" s="69"/>
      <c r="D49" s="69"/>
      <c r="E49" s="69"/>
      <c r="F49" s="69"/>
    </row>
    <row r="50" spans="1:7" ht="15" customHeight="1">
      <c r="G50" s="3"/>
    </row>
    <row r="51" spans="1:7">
      <c r="G51" s="3"/>
    </row>
    <row r="52" spans="1:7">
      <c r="G52" s="3"/>
    </row>
  </sheetData>
  <mergeCells count="2">
    <mergeCell ref="A46:M48"/>
    <mergeCell ref="I5:M5"/>
  </mergeCells>
  <pageMargins left="0.25" right="0.25" top="0.75" bottom="0.75" header="0.3" footer="0.3"/>
  <pageSetup scale="69" orientation="landscape" r:id="rId1"/>
  <drawing r:id="rId2"/>
  <legacyDrawing r:id="rId3"/>
</worksheet>
</file>

<file path=xl/worksheets/sheet2.xml><?xml version="1.0" encoding="utf-8"?>
<worksheet xmlns="http://schemas.openxmlformats.org/spreadsheetml/2006/main" xmlns:r="http://schemas.openxmlformats.org/officeDocument/2006/relationships">
  <dimension ref="A1:M53"/>
  <sheetViews>
    <sheetView topLeftCell="A23" workbookViewId="0">
      <selection activeCell="A36" sqref="A36"/>
    </sheetView>
  </sheetViews>
  <sheetFormatPr defaultRowHeight="15"/>
  <cols>
    <col min="1" max="1" width="30" customWidth="1"/>
    <col min="2" max="3" width="13.7109375" customWidth="1"/>
    <col min="4" max="4" width="13.7109375" style="2" customWidth="1"/>
    <col min="5" max="6" width="13.7109375" customWidth="1"/>
    <col min="7" max="7" width="6.7109375" customWidth="1"/>
    <col min="8" max="8" width="19" bestFit="1" customWidth="1"/>
    <col min="9" max="13" width="13.7109375" customWidth="1"/>
  </cols>
  <sheetData>
    <row r="1" spans="1:13" ht="23.25">
      <c r="A1" s="1" t="s">
        <v>66</v>
      </c>
    </row>
    <row r="2" spans="1:13" ht="23.25">
      <c r="A2" s="1" t="s">
        <v>18</v>
      </c>
    </row>
    <row r="3" spans="1:13">
      <c r="A3" t="s">
        <v>0</v>
      </c>
    </row>
    <row r="4" spans="1:13" ht="15.75" thickBot="1">
      <c r="A4" t="s">
        <v>56</v>
      </c>
    </row>
    <row r="5" spans="1:13" ht="19.5" thickBot="1">
      <c r="I5" s="119" t="s">
        <v>59</v>
      </c>
      <c r="J5" s="120"/>
      <c r="K5" s="120"/>
      <c r="L5" s="120"/>
      <c r="M5" s="121"/>
    </row>
    <row r="6" spans="1:13" s="68" customFormat="1" ht="30.75" thickBot="1">
      <c r="A6" s="63" t="s">
        <v>16</v>
      </c>
      <c r="B6" s="64" t="s">
        <v>1</v>
      </c>
      <c r="C6" s="65" t="s">
        <v>69</v>
      </c>
      <c r="D6" s="66" t="s">
        <v>70</v>
      </c>
      <c r="E6" s="66" t="s">
        <v>19</v>
      </c>
      <c r="F6" s="67" t="s">
        <v>30</v>
      </c>
      <c r="I6" s="64" t="s">
        <v>1</v>
      </c>
      <c r="J6" s="65" t="s">
        <v>69</v>
      </c>
      <c r="K6" s="66" t="s">
        <v>70</v>
      </c>
      <c r="L6" s="66" t="s">
        <v>19</v>
      </c>
      <c r="M6" s="67" t="s">
        <v>30</v>
      </c>
    </row>
    <row r="7" spans="1:13">
      <c r="A7" s="9" t="s">
        <v>2</v>
      </c>
      <c r="B7" s="27">
        <v>6.5</v>
      </c>
      <c r="C7" s="28">
        <v>6.5</v>
      </c>
      <c r="D7" s="28">
        <v>6.5</v>
      </c>
      <c r="E7" s="28">
        <v>6.5</v>
      </c>
      <c r="F7" s="47">
        <v>6.5</v>
      </c>
      <c r="H7" s="9" t="s">
        <v>54</v>
      </c>
      <c r="I7" s="50">
        <v>0</v>
      </c>
      <c r="J7" s="51">
        <v>0.1</v>
      </c>
      <c r="K7" s="51">
        <v>0.1</v>
      </c>
      <c r="L7" s="51">
        <v>0</v>
      </c>
      <c r="M7" s="114">
        <v>0</v>
      </c>
    </row>
    <row r="8" spans="1:13" ht="15.75" thickBot="1">
      <c r="A8" s="10" t="s">
        <v>35</v>
      </c>
      <c r="B8" s="25">
        <v>0.52</v>
      </c>
      <c r="C8" s="26">
        <v>0.35</v>
      </c>
      <c r="D8" s="26">
        <v>0.35</v>
      </c>
      <c r="E8" s="26">
        <v>0.25</v>
      </c>
      <c r="F8" s="30">
        <v>0.25</v>
      </c>
      <c r="H8" s="111" t="s">
        <v>67</v>
      </c>
      <c r="I8" s="117">
        <v>0</v>
      </c>
      <c r="J8" s="115">
        <v>0</v>
      </c>
      <c r="K8" s="115">
        <v>0</v>
      </c>
      <c r="L8" s="115">
        <v>0</v>
      </c>
      <c r="M8" s="116">
        <v>0</v>
      </c>
    </row>
    <row r="9" spans="1:13" ht="18" thickBot="1">
      <c r="A9" s="11" t="s">
        <v>27</v>
      </c>
      <c r="B9" s="48">
        <f>B7*(1+B8)</f>
        <v>9.8800000000000008</v>
      </c>
      <c r="C9" s="49">
        <f>C7*(1+C8)</f>
        <v>8.7750000000000004</v>
      </c>
      <c r="D9" s="49">
        <f>D7*(1+D8)</f>
        <v>8.7750000000000004</v>
      </c>
      <c r="E9" s="49">
        <f>E7*(1+E8)</f>
        <v>8.125</v>
      </c>
      <c r="F9" s="113">
        <f>F7*(1+F8)</f>
        <v>8.125</v>
      </c>
      <c r="H9" s="101" t="s">
        <v>52</v>
      </c>
      <c r="I9" s="103">
        <f>(B9*I7)+(B9*I8)</f>
        <v>0</v>
      </c>
      <c r="J9" s="104">
        <f t="shared" ref="J9:M9" si="0">(C9*J7)+(C9*J8)</f>
        <v>0.87750000000000006</v>
      </c>
      <c r="K9" s="104">
        <f t="shared" si="0"/>
        <v>0.87750000000000006</v>
      </c>
      <c r="L9" s="104">
        <f t="shared" si="0"/>
        <v>0</v>
      </c>
      <c r="M9" s="105">
        <f t="shared" si="0"/>
        <v>0</v>
      </c>
    </row>
    <row r="10" spans="1:13" ht="15.75" thickBot="1">
      <c r="A10" s="4"/>
      <c r="B10" s="41"/>
      <c r="C10" s="38"/>
      <c r="D10" s="5"/>
      <c r="E10" s="35"/>
      <c r="F10" s="42"/>
      <c r="H10" s="97" t="s">
        <v>53</v>
      </c>
      <c r="I10" s="56">
        <f>(B9*B17)+B25</f>
        <v>4.8535000000000004</v>
      </c>
      <c r="J10" s="57">
        <f t="shared" ref="J10:M10" si="1">(C9*C17)+C25</f>
        <v>3.032775</v>
      </c>
      <c r="K10" s="57">
        <f t="shared" si="1"/>
        <v>0</v>
      </c>
      <c r="L10" s="57">
        <f t="shared" si="1"/>
        <v>0</v>
      </c>
      <c r="M10" s="58">
        <f t="shared" si="1"/>
        <v>0</v>
      </c>
    </row>
    <row r="11" spans="1:13" ht="15.75" thickBot="1">
      <c r="A11" s="7" t="s">
        <v>40</v>
      </c>
      <c r="B11" s="41"/>
      <c r="C11" s="38"/>
      <c r="D11" s="5"/>
      <c r="E11" s="35"/>
      <c r="F11" s="42"/>
    </row>
    <row r="12" spans="1:13">
      <c r="A12" s="9" t="s">
        <v>4</v>
      </c>
      <c r="B12" s="50">
        <v>0.15</v>
      </c>
      <c r="C12" s="51" t="s">
        <v>15</v>
      </c>
      <c r="D12" s="72" t="s">
        <v>15</v>
      </c>
      <c r="E12" s="72" t="s">
        <v>15</v>
      </c>
      <c r="F12" s="33" t="s">
        <v>15</v>
      </c>
      <c r="I12" s="37"/>
    </row>
    <row r="13" spans="1:13">
      <c r="A13" s="10" t="s">
        <v>5</v>
      </c>
      <c r="B13" s="43" t="s">
        <v>15</v>
      </c>
      <c r="C13" s="39">
        <v>0.1</v>
      </c>
      <c r="D13" s="73" t="s">
        <v>15</v>
      </c>
      <c r="E13" s="73" t="s">
        <v>15</v>
      </c>
      <c r="F13" s="34" t="s">
        <v>15</v>
      </c>
    </row>
    <row r="14" spans="1:13">
      <c r="A14" s="10" t="s">
        <v>6</v>
      </c>
      <c r="B14" s="43">
        <v>2.1000000000000001E-2</v>
      </c>
      <c r="C14" s="39">
        <v>1.4E-2</v>
      </c>
      <c r="D14" s="73" t="s">
        <v>15</v>
      </c>
      <c r="E14" s="73" t="s">
        <v>15</v>
      </c>
      <c r="F14" s="34" t="s">
        <v>15</v>
      </c>
    </row>
    <row r="15" spans="1:13">
      <c r="A15" s="10" t="s">
        <v>7</v>
      </c>
      <c r="B15" s="43">
        <v>3.4000000000000002E-2</v>
      </c>
      <c r="C15" s="39" t="s">
        <v>15</v>
      </c>
      <c r="D15" s="73" t="s">
        <v>15</v>
      </c>
      <c r="E15" s="73" t="s">
        <v>15</v>
      </c>
      <c r="F15" s="34" t="s">
        <v>15</v>
      </c>
    </row>
    <row r="16" spans="1:13">
      <c r="A16" s="10" t="s">
        <v>8</v>
      </c>
      <c r="B16" s="43" t="s">
        <v>15</v>
      </c>
      <c r="C16" s="39">
        <v>2.3E-2</v>
      </c>
      <c r="D16" s="73" t="s">
        <v>15</v>
      </c>
      <c r="E16" s="73" t="s">
        <v>15</v>
      </c>
      <c r="F16" s="34" t="s">
        <v>15</v>
      </c>
    </row>
    <row r="17" spans="1:10" ht="15.75" thickBot="1">
      <c r="A17" s="11" t="s">
        <v>32</v>
      </c>
      <c r="B17" s="52">
        <v>0.20499999999999999</v>
      </c>
      <c r="C17" s="53">
        <v>0.13700000000000001</v>
      </c>
      <c r="D17" s="54">
        <v>0</v>
      </c>
      <c r="E17" s="54">
        <v>0</v>
      </c>
      <c r="F17" s="8">
        <v>0</v>
      </c>
    </row>
    <row r="18" spans="1:10">
      <c r="A18" s="4"/>
      <c r="B18" s="90"/>
      <c r="C18" s="36"/>
      <c r="D18" s="5"/>
      <c r="E18" s="5"/>
      <c r="F18" s="6"/>
      <c r="J18" t="s">
        <v>65</v>
      </c>
    </row>
    <row r="19" spans="1:10" ht="18" thickBot="1">
      <c r="A19" s="7" t="s">
        <v>31</v>
      </c>
      <c r="B19" s="44"/>
      <c r="C19" s="37"/>
      <c r="D19" s="5"/>
      <c r="E19" s="5"/>
      <c r="F19" s="6"/>
    </row>
    <row r="20" spans="1:10">
      <c r="A20" s="9" t="s">
        <v>9</v>
      </c>
      <c r="B20" s="59">
        <v>1.29</v>
      </c>
      <c r="C20" s="60">
        <v>1.29</v>
      </c>
      <c r="D20" s="72" t="s">
        <v>15</v>
      </c>
      <c r="E20" s="72" t="s">
        <v>15</v>
      </c>
      <c r="F20" s="33" t="s">
        <v>15</v>
      </c>
    </row>
    <row r="21" spans="1:10">
      <c r="A21" s="10" t="s">
        <v>10</v>
      </c>
      <c r="B21" s="45">
        <v>0.18060000000000001</v>
      </c>
      <c r="C21" s="40">
        <v>0.18060000000000001</v>
      </c>
      <c r="D21" s="73" t="s">
        <v>15</v>
      </c>
      <c r="E21" s="73" t="s">
        <v>15</v>
      </c>
      <c r="F21" s="34" t="s">
        <v>15</v>
      </c>
    </row>
    <row r="22" spans="1:10">
      <c r="A22" s="10" t="s">
        <v>11</v>
      </c>
      <c r="B22" s="45">
        <v>5.2499999999999998E-2</v>
      </c>
      <c r="C22" s="40">
        <v>5.2499999999999998E-2</v>
      </c>
      <c r="D22" s="73" t="s">
        <v>15</v>
      </c>
      <c r="E22" s="73" t="s">
        <v>15</v>
      </c>
      <c r="F22" s="34" t="s">
        <v>15</v>
      </c>
    </row>
    <row r="23" spans="1:10">
      <c r="A23" s="10" t="s">
        <v>12</v>
      </c>
      <c r="B23" s="45">
        <v>0.3075</v>
      </c>
      <c r="C23" s="40">
        <v>0.3075</v>
      </c>
      <c r="D23" s="73" t="s">
        <v>15</v>
      </c>
      <c r="E23" s="73" t="s">
        <v>15</v>
      </c>
      <c r="F23" s="34" t="s">
        <v>15</v>
      </c>
    </row>
    <row r="24" spans="1:10">
      <c r="A24" s="10" t="s">
        <v>13</v>
      </c>
      <c r="B24" s="45">
        <v>0.99750000000000005</v>
      </c>
      <c r="C24" s="40">
        <v>0</v>
      </c>
      <c r="D24" s="73" t="s">
        <v>15</v>
      </c>
      <c r="E24" s="73" t="s">
        <v>15</v>
      </c>
      <c r="F24" s="34" t="s">
        <v>15</v>
      </c>
    </row>
    <row r="25" spans="1:10" ht="15.75" thickBot="1">
      <c r="A25" s="11" t="s">
        <v>14</v>
      </c>
      <c r="B25" s="61">
        <f>SUM(B20:B24)</f>
        <v>2.8281000000000001</v>
      </c>
      <c r="C25" s="62">
        <f>SUM(C20:C24)</f>
        <v>1.8306</v>
      </c>
      <c r="D25" s="54">
        <v>0</v>
      </c>
      <c r="E25" s="54">
        <v>0</v>
      </c>
      <c r="F25" s="8">
        <v>0</v>
      </c>
    </row>
    <row r="26" spans="1:10" ht="15.75" thickBot="1">
      <c r="A26" s="55" t="s">
        <v>17</v>
      </c>
      <c r="B26" s="56">
        <f>(B9*(1+B17))+B25</f>
        <v>14.733500000000003</v>
      </c>
      <c r="C26" s="57">
        <f t="shared" ref="C26:F26" si="2">(C9*(1+C17))+C25</f>
        <v>11.807775000000001</v>
      </c>
      <c r="D26" s="57">
        <f t="shared" si="2"/>
        <v>8.7750000000000004</v>
      </c>
      <c r="E26" s="57">
        <f t="shared" si="2"/>
        <v>8.125</v>
      </c>
      <c r="F26" s="58">
        <f t="shared" si="2"/>
        <v>8.125</v>
      </c>
    </row>
    <row r="28" spans="1:10" ht="17.25">
      <c r="A28" t="s">
        <v>28</v>
      </c>
    </row>
    <row r="29" spans="1:10" ht="17.25">
      <c r="A29" t="s">
        <v>57</v>
      </c>
    </row>
    <row r="30" spans="1:10">
      <c r="A30" t="s">
        <v>73</v>
      </c>
      <c r="C30" s="2"/>
      <c r="D30"/>
    </row>
    <row r="31" spans="1:10">
      <c r="A31" t="s">
        <v>63</v>
      </c>
      <c r="C31" s="2"/>
      <c r="D31"/>
    </row>
    <row r="32" spans="1:10">
      <c r="A32" t="s">
        <v>68</v>
      </c>
    </row>
    <row r="33" spans="1:13">
      <c r="A33" s="16" t="s">
        <v>33</v>
      </c>
    </row>
    <row r="34" spans="1:13">
      <c r="A34" t="s">
        <v>34</v>
      </c>
    </row>
    <row r="35" spans="1:13">
      <c r="A35" t="s">
        <v>74</v>
      </c>
    </row>
    <row r="36" spans="1:13">
      <c r="A36" t="s">
        <v>75</v>
      </c>
    </row>
    <row r="37" spans="1:13">
      <c r="A37" t="s">
        <v>37</v>
      </c>
    </row>
    <row r="38" spans="1:13">
      <c r="A38" t="s">
        <v>36</v>
      </c>
    </row>
    <row r="40" spans="1:13">
      <c r="A40" t="s">
        <v>39</v>
      </c>
    </row>
    <row r="41" spans="1:13">
      <c r="A41" t="s">
        <v>23</v>
      </c>
    </row>
    <row r="42" spans="1:13">
      <c r="A42" t="s">
        <v>49</v>
      </c>
    </row>
    <row r="43" spans="1:13">
      <c r="A43" t="s">
        <v>26</v>
      </c>
    </row>
    <row r="44" spans="1:13">
      <c r="A44" t="s">
        <v>22</v>
      </c>
    </row>
    <row r="45" spans="1:13">
      <c r="A45" t="s">
        <v>25</v>
      </c>
    </row>
    <row r="47" spans="1:13" ht="15" customHeight="1">
      <c r="A47" s="118" t="s">
        <v>41</v>
      </c>
      <c r="B47" s="118"/>
      <c r="C47" s="118"/>
      <c r="D47" s="118"/>
      <c r="E47" s="118"/>
      <c r="F47" s="118"/>
      <c r="G47" s="118"/>
      <c r="H47" s="118"/>
      <c r="I47" s="118"/>
      <c r="J47" s="118"/>
      <c r="K47" s="118"/>
      <c r="L47" s="118"/>
      <c r="M47" s="118"/>
    </row>
    <row r="48" spans="1:13">
      <c r="A48" s="118"/>
      <c r="B48" s="118"/>
      <c r="C48" s="118"/>
      <c r="D48" s="118"/>
      <c r="E48" s="118"/>
      <c r="F48" s="118"/>
      <c r="G48" s="118"/>
      <c r="H48" s="118"/>
      <c r="I48" s="118"/>
      <c r="J48" s="118"/>
      <c r="K48" s="118"/>
      <c r="L48" s="118"/>
      <c r="M48" s="118"/>
    </row>
    <row r="49" spans="1:13">
      <c r="A49" s="118"/>
      <c r="B49" s="118"/>
      <c r="C49" s="118"/>
      <c r="D49" s="118"/>
      <c r="E49" s="118"/>
      <c r="F49" s="118"/>
      <c r="G49" s="118"/>
      <c r="H49" s="118"/>
      <c r="I49" s="118"/>
      <c r="J49" s="118"/>
      <c r="K49" s="118"/>
      <c r="L49" s="118"/>
      <c r="M49" s="118"/>
    </row>
    <row r="50" spans="1:13">
      <c r="A50" s="69"/>
      <c r="B50" s="69"/>
      <c r="C50" s="69"/>
      <c r="D50" s="69"/>
      <c r="E50" s="69"/>
      <c r="F50" s="69"/>
    </row>
    <row r="51" spans="1:13" ht="15" customHeight="1">
      <c r="G51" s="3"/>
    </row>
    <row r="52" spans="1:13">
      <c r="G52" s="3"/>
    </row>
    <row r="53" spans="1:13">
      <c r="G53" s="3"/>
    </row>
  </sheetData>
  <mergeCells count="2">
    <mergeCell ref="I5:M5"/>
    <mergeCell ref="A47:M49"/>
  </mergeCells>
  <pageMargins left="0.7" right="0.7" top="0.75" bottom="0.75" header="0.3" footer="0.3"/>
  <pageSetup orientation="portrait" verticalDpi="0" r:id="rId1"/>
  <drawing r:id="rId2"/>
  <legacyDrawing r:id="rId3"/>
</worksheet>
</file>

<file path=xl/worksheets/sheet3.xml><?xml version="1.0" encoding="utf-8"?>
<worksheet xmlns="http://schemas.openxmlformats.org/spreadsheetml/2006/main" xmlns:r="http://schemas.openxmlformats.org/officeDocument/2006/relationships">
  <sheetPr>
    <tabColor rgb="FF00B050"/>
    <pageSetUpPr fitToPage="1"/>
  </sheetPr>
  <dimension ref="A1:I48"/>
  <sheetViews>
    <sheetView topLeftCell="A14" zoomScaleNormal="100" workbookViewId="0">
      <selection activeCell="A34" sqref="A34"/>
    </sheetView>
  </sheetViews>
  <sheetFormatPr defaultRowHeight="15"/>
  <cols>
    <col min="1" max="1" width="30" customWidth="1"/>
    <col min="2" max="2" width="13.7109375" customWidth="1"/>
    <col min="3" max="3" width="13.7109375" style="2" customWidth="1"/>
    <col min="4" max="4" width="13.7109375" customWidth="1"/>
    <col min="5" max="5" width="6.7109375" customWidth="1"/>
    <col min="6" max="6" width="18.7109375" customWidth="1"/>
    <col min="7" max="9" width="13.7109375" customWidth="1"/>
  </cols>
  <sheetData>
    <row r="1" spans="1:9" ht="23.25">
      <c r="A1" s="1" t="s">
        <v>62</v>
      </c>
    </row>
    <row r="2" spans="1:9" ht="23.25">
      <c r="A2" s="1" t="s">
        <v>18</v>
      </c>
    </row>
    <row r="3" spans="1:9">
      <c r="A3" t="s">
        <v>0</v>
      </c>
    </row>
    <row r="4" spans="1:9" ht="15.75" thickBot="1">
      <c r="A4" t="s">
        <v>56</v>
      </c>
    </row>
    <row r="5" spans="1:9" ht="19.5" thickBot="1">
      <c r="G5" s="119" t="s">
        <v>59</v>
      </c>
      <c r="H5" s="120"/>
      <c r="I5" s="121"/>
    </row>
    <row r="6" spans="1:9" s="68" customFormat="1" ht="30.75" thickBot="1">
      <c r="A6" s="63" t="s">
        <v>16</v>
      </c>
      <c r="B6" s="64" t="s">
        <v>69</v>
      </c>
      <c r="C6" s="66" t="s">
        <v>70</v>
      </c>
      <c r="D6" s="81" t="s">
        <v>19</v>
      </c>
      <c r="G6" s="64" t="s">
        <v>69</v>
      </c>
      <c r="H6" s="66" t="s">
        <v>70</v>
      </c>
      <c r="I6" s="67" t="s">
        <v>19</v>
      </c>
    </row>
    <row r="7" spans="1:9">
      <c r="A7" s="9" t="s">
        <v>2</v>
      </c>
      <c r="B7" s="27">
        <v>6.5</v>
      </c>
      <c r="C7" s="28">
        <v>6.5</v>
      </c>
      <c r="D7" s="24">
        <v>6.5</v>
      </c>
      <c r="F7" s="9" t="s">
        <v>54</v>
      </c>
      <c r="G7" s="94">
        <v>0.1</v>
      </c>
      <c r="H7" s="93">
        <v>0.1</v>
      </c>
      <c r="I7" s="96">
        <v>0.1</v>
      </c>
    </row>
    <row r="8" spans="1:9" ht="15.75" thickBot="1">
      <c r="A8" s="10" t="s">
        <v>20</v>
      </c>
      <c r="B8" s="25">
        <v>0.35</v>
      </c>
      <c r="C8" s="26">
        <v>0.35</v>
      </c>
      <c r="D8" s="82">
        <v>0.25</v>
      </c>
      <c r="F8" s="97" t="s">
        <v>55</v>
      </c>
      <c r="G8" s="98">
        <v>0</v>
      </c>
      <c r="H8" s="99">
        <v>0</v>
      </c>
      <c r="I8" s="100">
        <v>0</v>
      </c>
    </row>
    <row r="9" spans="1:9" ht="18" thickBot="1">
      <c r="A9" s="11" t="s">
        <v>27</v>
      </c>
      <c r="B9" s="48">
        <f>(B7*(1+B8))</f>
        <v>8.7750000000000004</v>
      </c>
      <c r="C9" s="46">
        <f>(C7*(1+C8))</f>
        <v>8.7750000000000004</v>
      </c>
      <c r="D9" s="83">
        <f>(D7*(1+D8))</f>
        <v>8.125</v>
      </c>
      <c r="F9" s="102" t="s">
        <v>52</v>
      </c>
      <c r="G9" s="103">
        <f>(B9*G7)+(B9*G8)</f>
        <v>0.87750000000000006</v>
      </c>
      <c r="H9" s="104">
        <f>(C9*H7)+(C9*H8)</f>
        <v>0.87750000000000006</v>
      </c>
      <c r="I9" s="105">
        <f>(D9*I7)+(D9*I8)</f>
        <v>0.8125</v>
      </c>
    </row>
    <row r="10" spans="1:9" ht="15.75" thickBot="1">
      <c r="A10" s="4"/>
      <c r="B10" s="89"/>
      <c r="C10" s="88"/>
      <c r="D10" s="6"/>
      <c r="F10" s="106" t="s">
        <v>53</v>
      </c>
      <c r="G10" s="107">
        <f>(B9*B17)+B25</f>
        <v>3.032775</v>
      </c>
      <c r="H10" s="108">
        <f>(C9*C17)+C25</f>
        <v>0</v>
      </c>
      <c r="I10" s="109">
        <f>(D9*D17)+D25</f>
        <v>0</v>
      </c>
    </row>
    <row r="11" spans="1:9" ht="15.75" thickBot="1">
      <c r="A11" s="7" t="s">
        <v>40</v>
      </c>
      <c r="B11" s="41"/>
      <c r="C11" s="88"/>
      <c r="D11" s="6"/>
    </row>
    <row r="12" spans="1:9">
      <c r="A12" s="9" t="s">
        <v>4</v>
      </c>
      <c r="B12" s="50" t="s">
        <v>15</v>
      </c>
      <c r="C12" s="72" t="s">
        <v>15</v>
      </c>
      <c r="D12" s="84" t="s">
        <v>15</v>
      </c>
    </row>
    <row r="13" spans="1:9">
      <c r="A13" s="10" t="s">
        <v>5</v>
      </c>
      <c r="B13" s="43">
        <v>0.1</v>
      </c>
      <c r="C13" s="73" t="s">
        <v>15</v>
      </c>
      <c r="D13" s="85" t="s">
        <v>15</v>
      </c>
    </row>
    <row r="14" spans="1:9">
      <c r="A14" s="10" t="s">
        <v>6</v>
      </c>
      <c r="B14" s="43">
        <v>1.4E-2</v>
      </c>
      <c r="C14" s="73" t="s">
        <v>15</v>
      </c>
      <c r="D14" s="85" t="s">
        <v>15</v>
      </c>
    </row>
    <row r="15" spans="1:9">
      <c r="A15" s="10" t="s">
        <v>7</v>
      </c>
      <c r="B15" s="43" t="s">
        <v>15</v>
      </c>
      <c r="C15" s="73" t="s">
        <v>15</v>
      </c>
      <c r="D15" s="85" t="s">
        <v>15</v>
      </c>
    </row>
    <row r="16" spans="1:9">
      <c r="A16" s="10" t="s">
        <v>8</v>
      </c>
      <c r="B16" s="43">
        <v>2.3E-2</v>
      </c>
      <c r="C16" s="73" t="s">
        <v>15</v>
      </c>
      <c r="D16" s="85" t="s">
        <v>15</v>
      </c>
    </row>
    <row r="17" spans="1:4" ht="15.75" thickBot="1">
      <c r="A17" s="11" t="s">
        <v>32</v>
      </c>
      <c r="B17" s="52">
        <v>0.13700000000000001</v>
      </c>
      <c r="C17" s="54">
        <v>0</v>
      </c>
      <c r="D17" s="86">
        <v>0</v>
      </c>
    </row>
    <row r="18" spans="1:4">
      <c r="A18" s="4"/>
      <c r="B18" s="90"/>
      <c r="C18" s="88"/>
      <c r="D18" s="6"/>
    </row>
    <row r="19" spans="1:4" ht="18" thickBot="1">
      <c r="A19" s="7" t="s">
        <v>31</v>
      </c>
      <c r="B19" s="44"/>
      <c r="C19" s="88"/>
      <c r="D19" s="6"/>
    </row>
    <row r="20" spans="1:4">
      <c r="A20" s="9" t="s">
        <v>9</v>
      </c>
      <c r="B20" s="59">
        <v>1.29</v>
      </c>
      <c r="C20" s="72" t="s">
        <v>15</v>
      </c>
      <c r="D20" s="84" t="s">
        <v>15</v>
      </c>
    </row>
    <row r="21" spans="1:4">
      <c r="A21" s="10" t="s">
        <v>10</v>
      </c>
      <c r="B21" s="45">
        <v>0.18060000000000001</v>
      </c>
      <c r="C21" s="73" t="s">
        <v>15</v>
      </c>
      <c r="D21" s="85" t="s">
        <v>15</v>
      </c>
    </row>
    <row r="22" spans="1:4">
      <c r="A22" s="10" t="s">
        <v>11</v>
      </c>
      <c r="B22" s="45">
        <v>5.2499999999999998E-2</v>
      </c>
      <c r="C22" s="73" t="s">
        <v>15</v>
      </c>
      <c r="D22" s="85" t="s">
        <v>15</v>
      </c>
    </row>
    <row r="23" spans="1:4">
      <c r="A23" s="10" t="s">
        <v>12</v>
      </c>
      <c r="B23" s="45">
        <v>0.3075</v>
      </c>
      <c r="C23" s="73" t="s">
        <v>15</v>
      </c>
      <c r="D23" s="85" t="s">
        <v>15</v>
      </c>
    </row>
    <row r="24" spans="1:4">
      <c r="A24" s="10" t="s">
        <v>13</v>
      </c>
      <c r="B24" s="45">
        <v>0</v>
      </c>
      <c r="C24" s="73" t="s">
        <v>15</v>
      </c>
      <c r="D24" s="85" t="s">
        <v>15</v>
      </c>
    </row>
    <row r="25" spans="1:4" ht="15.75" thickBot="1">
      <c r="A25" s="11" t="s">
        <v>14</v>
      </c>
      <c r="B25" s="61">
        <f>SUM(B20:B24)</f>
        <v>1.8306</v>
      </c>
      <c r="C25" s="54">
        <v>0</v>
      </c>
      <c r="D25" s="86">
        <v>0</v>
      </c>
    </row>
    <row r="26" spans="1:4" ht="15.75" thickBot="1">
      <c r="A26" s="55" t="s">
        <v>17</v>
      </c>
      <c r="B26" s="56">
        <f t="shared" ref="B26:C26" si="0">(B9*(1+B17))+B25</f>
        <v>11.807775000000001</v>
      </c>
      <c r="C26" s="57">
        <f t="shared" si="0"/>
        <v>8.7750000000000004</v>
      </c>
      <c r="D26" s="87">
        <f t="shared" ref="D26" si="1">(D9*(1+D17))+D25</f>
        <v>8.125</v>
      </c>
    </row>
    <row r="28" spans="1:4" ht="17.25">
      <c r="A28" t="s">
        <v>28</v>
      </c>
    </row>
    <row r="29" spans="1:4" ht="17.25">
      <c r="A29" t="s">
        <v>60</v>
      </c>
    </row>
    <row r="30" spans="1:4">
      <c r="A30" t="s">
        <v>64</v>
      </c>
    </row>
    <row r="31" spans="1:4">
      <c r="A31" t="s">
        <v>61</v>
      </c>
    </row>
    <row r="32" spans="1:4">
      <c r="A32" s="16" t="s">
        <v>33</v>
      </c>
    </row>
    <row r="33" spans="1:9">
      <c r="A33" t="s">
        <v>74</v>
      </c>
    </row>
    <row r="34" spans="1:9">
      <c r="A34" t="s">
        <v>75</v>
      </c>
    </row>
    <row r="35" spans="1:9">
      <c r="A35" t="s">
        <v>37</v>
      </c>
      <c r="C35"/>
      <c r="D35" s="2"/>
    </row>
    <row r="37" spans="1:9">
      <c r="A37" t="s">
        <v>50</v>
      </c>
    </row>
    <row r="38" spans="1:9">
      <c r="A38" t="s">
        <v>22</v>
      </c>
    </row>
    <row r="39" spans="1:9">
      <c r="A39" t="s">
        <v>25</v>
      </c>
    </row>
    <row r="41" spans="1:9" ht="15" customHeight="1">
      <c r="A41" s="118" t="s">
        <v>42</v>
      </c>
      <c r="B41" s="118"/>
      <c r="C41" s="118"/>
      <c r="D41" s="118"/>
      <c r="E41" s="118"/>
      <c r="F41" s="118"/>
      <c r="G41" s="118"/>
      <c r="H41" s="118"/>
      <c r="I41" s="118"/>
    </row>
    <row r="42" spans="1:9">
      <c r="A42" s="118"/>
      <c r="B42" s="118"/>
      <c r="C42" s="118"/>
      <c r="D42" s="118"/>
      <c r="E42" s="118"/>
      <c r="F42" s="118"/>
      <c r="G42" s="118"/>
      <c r="H42" s="118"/>
      <c r="I42" s="118"/>
    </row>
    <row r="43" spans="1:9" ht="9.75" customHeight="1">
      <c r="A43" s="118"/>
      <c r="B43" s="118"/>
      <c r="C43" s="118"/>
      <c r="D43" s="118"/>
      <c r="E43" s="118"/>
      <c r="F43" s="118"/>
      <c r="G43" s="118"/>
      <c r="H43" s="118"/>
      <c r="I43" s="118"/>
    </row>
    <row r="44" spans="1:9">
      <c r="A44" s="69"/>
      <c r="B44" s="69"/>
      <c r="C44" s="69"/>
      <c r="D44" s="69"/>
      <c r="E44" s="69"/>
      <c r="F44" s="69"/>
    </row>
    <row r="45" spans="1:9" ht="15" customHeight="1">
      <c r="A45" s="69"/>
      <c r="B45" s="69"/>
      <c r="C45" s="69"/>
      <c r="E45" s="92"/>
      <c r="F45" s="92"/>
      <c r="G45" s="92"/>
      <c r="H45" s="69"/>
    </row>
    <row r="46" spans="1:9">
      <c r="A46" s="69"/>
      <c r="B46" s="69"/>
      <c r="C46" s="69"/>
      <c r="E46" s="92"/>
      <c r="F46" s="92"/>
      <c r="G46" s="92"/>
      <c r="H46" s="69"/>
    </row>
    <row r="47" spans="1:9">
      <c r="E47" s="92"/>
      <c r="F47" s="92"/>
      <c r="G47" s="92"/>
      <c r="H47" s="69"/>
    </row>
    <row r="48" spans="1:9">
      <c r="E48" s="92"/>
      <c r="F48" s="92"/>
      <c r="G48" s="92"/>
      <c r="H48" s="69"/>
    </row>
  </sheetData>
  <mergeCells count="2">
    <mergeCell ref="A41:I43"/>
    <mergeCell ref="G5:I5"/>
  </mergeCells>
  <pageMargins left="0.25" right="0.25" top="0.75" bottom="0.75" header="0.3" footer="0.3"/>
  <pageSetup scale="77" orientation="landscape" r:id="rId1"/>
  <drawing r:id="rId2"/>
  <legacyDrawing r:id="rId3"/>
</worksheet>
</file>

<file path=xl/worksheets/sheet4.xml><?xml version="1.0" encoding="utf-8"?>
<worksheet xmlns="http://schemas.openxmlformats.org/spreadsheetml/2006/main" xmlns:r="http://schemas.openxmlformats.org/officeDocument/2006/relationships">
  <sheetPr>
    <tabColor rgb="FF00B050"/>
    <pageSetUpPr fitToPage="1"/>
  </sheetPr>
  <dimension ref="A1:G50"/>
  <sheetViews>
    <sheetView tabSelected="1" zoomScaleNormal="100" workbookViewId="0">
      <selection activeCell="D20" sqref="D20"/>
    </sheetView>
  </sheetViews>
  <sheetFormatPr defaultRowHeight="15"/>
  <cols>
    <col min="1" max="1" width="30" customWidth="1"/>
    <col min="2" max="3" width="13.7109375" style="2" customWidth="1"/>
    <col min="4" max="4" width="6.7109375" customWidth="1"/>
    <col min="5" max="5" width="18.7109375" customWidth="1"/>
    <col min="6" max="7" width="13.7109375" customWidth="1"/>
    <col min="8" max="8" width="16.7109375" customWidth="1"/>
  </cols>
  <sheetData>
    <row r="1" spans="1:7" ht="23.25">
      <c r="A1" s="1" t="s">
        <v>76</v>
      </c>
    </row>
    <row r="2" spans="1:7" ht="23.25">
      <c r="A2" s="1" t="s">
        <v>18</v>
      </c>
    </row>
    <row r="3" spans="1:7" ht="15.75" thickBot="1">
      <c r="A3" t="s">
        <v>56</v>
      </c>
    </row>
    <row r="4" spans="1:7" ht="19.5" thickBot="1">
      <c r="F4" s="119" t="s">
        <v>59</v>
      </c>
      <c r="G4" s="121"/>
    </row>
    <row r="5" spans="1:7" s="68" customFormat="1" ht="33" thickBot="1">
      <c r="A5" s="70" t="s">
        <v>16</v>
      </c>
      <c r="B5" s="71" t="s">
        <v>1</v>
      </c>
      <c r="C5" s="67" t="s">
        <v>71</v>
      </c>
      <c r="F5" s="71" t="s">
        <v>1</v>
      </c>
      <c r="G5" s="67" t="s">
        <v>71</v>
      </c>
    </row>
    <row r="6" spans="1:7" ht="17.25">
      <c r="A6" s="9" t="s">
        <v>44</v>
      </c>
      <c r="B6" s="27">
        <v>8.7799999999999994</v>
      </c>
      <c r="C6" s="47">
        <v>8.94</v>
      </c>
      <c r="E6" s="9" t="s">
        <v>54</v>
      </c>
      <c r="F6" s="94">
        <v>0</v>
      </c>
      <c r="G6" s="96">
        <v>0</v>
      </c>
    </row>
    <row r="7" spans="1:7" ht="15.75" thickBot="1">
      <c r="A7" s="10" t="s">
        <v>3</v>
      </c>
      <c r="B7" s="95">
        <v>0.52</v>
      </c>
      <c r="C7" s="29">
        <v>0.37</v>
      </c>
      <c r="E7" s="111" t="s">
        <v>55</v>
      </c>
      <c r="F7" s="112">
        <v>0.17</v>
      </c>
      <c r="G7" s="110">
        <v>0.17</v>
      </c>
    </row>
    <row r="8" spans="1:7" ht="18" thickBot="1">
      <c r="A8" s="18" t="s">
        <v>45</v>
      </c>
      <c r="B8" s="17">
        <f>($B6*(1+B7))</f>
        <v>13.345599999999999</v>
      </c>
      <c r="C8" s="19">
        <f>($B6*(1+C7))</f>
        <v>12.028600000000001</v>
      </c>
      <c r="E8" s="102" t="s">
        <v>52</v>
      </c>
      <c r="F8" s="103">
        <f>(B8*F7)+(B8*F6)</f>
        <v>2.2687520000000001</v>
      </c>
      <c r="G8" s="105">
        <f>(C8*G7)+(C8*G6)</f>
        <v>2.0448620000000002</v>
      </c>
    </row>
    <row r="9" spans="1:7" ht="15.75" thickBot="1">
      <c r="A9" s="4"/>
      <c r="B9" s="12"/>
      <c r="C9" s="6"/>
      <c r="E9" s="106" t="s">
        <v>53</v>
      </c>
      <c r="F9" s="107">
        <f>(B8*B16)+B24</f>
        <v>5.5639479999999999</v>
      </c>
      <c r="G9" s="109">
        <f>(C8*C16)+C24</f>
        <v>3.4785182000000003</v>
      </c>
    </row>
    <row r="10" spans="1:7" ht="15.75" thickBot="1">
      <c r="A10" s="7" t="s">
        <v>40</v>
      </c>
      <c r="B10" s="22"/>
      <c r="C10" s="23"/>
    </row>
    <row r="11" spans="1:7">
      <c r="A11" s="9" t="s">
        <v>4</v>
      </c>
      <c r="B11" s="14">
        <v>0.15</v>
      </c>
      <c r="C11" s="74" t="s">
        <v>15</v>
      </c>
    </row>
    <row r="12" spans="1:7">
      <c r="A12" s="10" t="s">
        <v>5</v>
      </c>
      <c r="B12" s="13" t="s">
        <v>15</v>
      </c>
      <c r="C12" s="75">
        <v>0.1</v>
      </c>
    </row>
    <row r="13" spans="1:7">
      <c r="A13" s="10" t="s">
        <v>6</v>
      </c>
      <c r="B13" s="13">
        <v>2.1000000000000001E-2</v>
      </c>
      <c r="C13" s="75">
        <v>1.4E-2</v>
      </c>
    </row>
    <row r="14" spans="1:7">
      <c r="A14" s="10" t="s">
        <v>7</v>
      </c>
      <c r="B14" s="13">
        <v>3.4000000000000002E-2</v>
      </c>
      <c r="C14" s="75" t="s">
        <v>15</v>
      </c>
    </row>
    <row r="15" spans="1:7">
      <c r="A15" s="10" t="s">
        <v>8</v>
      </c>
      <c r="B15" s="13" t="s">
        <v>15</v>
      </c>
      <c r="C15" s="75">
        <v>2.3E-2</v>
      </c>
    </row>
    <row r="16" spans="1:7" ht="15.75" thickBot="1">
      <c r="A16" s="11" t="s">
        <v>38</v>
      </c>
      <c r="B16" s="15">
        <v>0.20499999999999999</v>
      </c>
      <c r="C16" s="76">
        <v>0.13700000000000001</v>
      </c>
    </row>
    <row r="17" spans="1:3">
      <c r="A17" s="4"/>
      <c r="B17" s="91"/>
      <c r="C17" s="77"/>
    </row>
    <row r="18" spans="1:3" ht="18" thickBot="1">
      <c r="A18" s="7" t="s">
        <v>46</v>
      </c>
      <c r="B18" s="12"/>
      <c r="C18" s="6"/>
    </row>
    <row r="19" spans="1:3">
      <c r="A19" s="9" t="s">
        <v>9</v>
      </c>
      <c r="B19" s="59">
        <v>1.29</v>
      </c>
      <c r="C19" s="78">
        <v>1.29</v>
      </c>
    </row>
    <row r="20" spans="1:3">
      <c r="A20" s="10" t="s">
        <v>10</v>
      </c>
      <c r="B20" s="45">
        <v>0.18060000000000001</v>
      </c>
      <c r="C20" s="79">
        <v>0.18060000000000001</v>
      </c>
    </row>
    <row r="21" spans="1:3">
      <c r="A21" s="10" t="s">
        <v>11</v>
      </c>
      <c r="B21" s="45">
        <v>5.2499999999999998E-2</v>
      </c>
      <c r="C21" s="79">
        <v>5.2499999999999998E-2</v>
      </c>
    </row>
    <row r="22" spans="1:3">
      <c r="A22" s="10" t="s">
        <v>12</v>
      </c>
      <c r="B22" s="45">
        <v>0.3075</v>
      </c>
      <c r="C22" s="79">
        <v>0.3075</v>
      </c>
    </row>
    <row r="23" spans="1:3">
      <c r="A23" s="10" t="s">
        <v>13</v>
      </c>
      <c r="B23" s="45">
        <v>0.99750000000000005</v>
      </c>
      <c r="C23" s="79">
        <v>0</v>
      </c>
    </row>
    <row r="24" spans="1:3" ht="15.75" thickBot="1">
      <c r="A24" s="11" t="s">
        <v>14</v>
      </c>
      <c r="B24" s="61">
        <f>SUM(B19:B23)</f>
        <v>2.8281000000000001</v>
      </c>
      <c r="C24" s="80">
        <f>SUM(C19:C23)</f>
        <v>1.8306</v>
      </c>
    </row>
    <row r="25" spans="1:3">
      <c r="A25" s="20" t="s">
        <v>17</v>
      </c>
      <c r="B25" s="21">
        <f>ROUND((B8*(1+B16))+B24,2)</f>
        <v>18.91</v>
      </c>
      <c r="C25" s="21">
        <f>ROUND((C8*(1+C16))+C24,2)</f>
        <v>15.51</v>
      </c>
    </row>
    <row r="27" spans="1:3" ht="17.25">
      <c r="A27" t="s">
        <v>72</v>
      </c>
    </row>
    <row r="28" spans="1:3" ht="17.25">
      <c r="A28" t="s">
        <v>29</v>
      </c>
    </row>
    <row r="29" spans="1:3">
      <c r="A29" t="s">
        <v>43</v>
      </c>
    </row>
    <row r="30" spans="1:3" ht="17.25">
      <c r="A30" t="s">
        <v>48</v>
      </c>
    </row>
    <row r="31" spans="1:3" ht="17.25">
      <c r="A31" t="s">
        <v>47</v>
      </c>
    </row>
    <row r="32" spans="1:3" ht="17.25">
      <c r="A32" t="s">
        <v>58</v>
      </c>
      <c r="B32"/>
      <c r="C32"/>
    </row>
    <row r="33" spans="1:7">
      <c r="A33" t="s">
        <v>73</v>
      </c>
      <c r="B33"/>
    </row>
    <row r="34" spans="1:7">
      <c r="A34" t="s">
        <v>63</v>
      </c>
      <c r="B34"/>
    </row>
    <row r="35" spans="1:7">
      <c r="B35"/>
      <c r="C35"/>
    </row>
    <row r="36" spans="1:7">
      <c r="A36" s="16" t="s">
        <v>33</v>
      </c>
      <c r="B36"/>
      <c r="C36"/>
    </row>
    <row r="37" spans="1:7">
      <c r="A37" t="s">
        <v>34</v>
      </c>
      <c r="B37"/>
      <c r="C37"/>
    </row>
    <row r="38" spans="1:7">
      <c r="A38" t="s">
        <v>74</v>
      </c>
      <c r="B38"/>
      <c r="C38"/>
    </row>
    <row r="39" spans="1:7">
      <c r="B39"/>
      <c r="C39"/>
    </row>
    <row r="40" spans="1:7">
      <c r="A40" t="s">
        <v>51</v>
      </c>
    </row>
    <row r="41" spans="1:7">
      <c r="A41" t="s">
        <v>26</v>
      </c>
    </row>
    <row r="42" spans="1:7">
      <c r="A42" t="s">
        <v>24</v>
      </c>
    </row>
    <row r="43" spans="1:7">
      <c r="A43" t="s">
        <v>25</v>
      </c>
    </row>
    <row r="45" spans="1:7" ht="15" customHeight="1">
      <c r="A45" s="118" t="s">
        <v>42</v>
      </c>
      <c r="B45" s="118"/>
      <c r="C45" s="118"/>
      <c r="D45" s="118"/>
      <c r="E45" s="118"/>
      <c r="F45" s="118"/>
      <c r="G45" s="118"/>
    </row>
    <row r="46" spans="1:7">
      <c r="A46" s="118"/>
      <c r="B46" s="118"/>
      <c r="C46" s="118"/>
      <c r="D46" s="118"/>
      <c r="E46" s="118"/>
      <c r="F46" s="118"/>
      <c r="G46" s="118"/>
    </row>
    <row r="47" spans="1:7">
      <c r="A47" s="118"/>
      <c r="B47" s="118"/>
      <c r="C47" s="118"/>
      <c r="D47" s="118"/>
      <c r="E47" s="118"/>
      <c r="F47" s="118"/>
      <c r="G47" s="118"/>
    </row>
    <row r="48" spans="1:7" ht="10.5" customHeight="1">
      <c r="A48" s="118"/>
      <c r="B48" s="118"/>
      <c r="C48" s="118"/>
      <c r="D48" s="118"/>
      <c r="E48" s="118"/>
      <c r="F48" s="118"/>
      <c r="G48" s="118"/>
    </row>
    <row r="49" spans="1:6">
      <c r="A49" s="69"/>
      <c r="B49" s="69"/>
      <c r="C49" s="69"/>
      <c r="D49" s="69"/>
      <c r="E49" s="69"/>
      <c r="F49" s="69"/>
    </row>
    <row r="50" spans="1:6">
      <c r="E50" s="92"/>
    </row>
  </sheetData>
  <mergeCells count="2">
    <mergeCell ref="A45:G48"/>
    <mergeCell ref="F4:G4"/>
  </mergeCells>
  <pageMargins left="0.25" right="0.25" top="0.75" bottom="0.75" header="0.3" footer="0.3"/>
  <pageSetup scale="69"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Distiller Calculator</vt:lpstr>
      <vt:lpstr>Craft Distiller Calculator</vt:lpstr>
      <vt:lpstr>Distributor Calculator</vt:lpstr>
      <vt:lpstr>Off Premises Calculator</vt:lpstr>
    </vt:vector>
  </TitlesOfParts>
  <Company>Washington State Liquor Control Board</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Anthony Griego</dc:creator>
  <cp:lastModifiedBy>Reams</cp:lastModifiedBy>
  <cp:lastPrinted>2011-12-15T23:15:16Z</cp:lastPrinted>
  <dcterms:created xsi:type="dcterms:W3CDTF">2011-11-23T21:28:44Z</dcterms:created>
  <dcterms:modified xsi:type="dcterms:W3CDTF">2012-05-31T23:42:52Z</dcterms:modified>
</cp:coreProperties>
</file>